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rnelia\Desktop\"/>
    </mc:Choice>
  </mc:AlternateContent>
  <bookViews>
    <workbookView xWindow="0" yWindow="0" windowWidth="25125" windowHeight="11730" firstSheet="1" activeTab="5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 Izvještaj po programskoj klasi" sheetId="1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3" l="1"/>
  <c r="F156" i="13"/>
  <c r="F147" i="13"/>
  <c r="F103" i="13"/>
  <c r="F95" i="13"/>
  <c r="F74" i="13"/>
  <c r="F48" i="13"/>
  <c r="F62" i="13"/>
  <c r="E149" i="13"/>
  <c r="E148" i="13"/>
  <c r="E147" i="13" s="1"/>
  <c r="E29" i="13"/>
  <c r="D39" i="13" l="1"/>
  <c r="D156" i="13"/>
  <c r="D45" i="13"/>
  <c r="D84" i="13"/>
  <c r="D149" i="13"/>
  <c r="E62" i="13"/>
  <c r="D62" i="13"/>
  <c r="D29" i="13"/>
  <c r="E40" i="13"/>
  <c r="E39" i="13" s="1"/>
  <c r="D40" i="13"/>
  <c r="F38" i="8"/>
  <c r="D48" i="8"/>
  <c r="C57" i="8"/>
  <c r="E57" i="8"/>
  <c r="F57" i="8"/>
  <c r="D83" i="8"/>
  <c r="D59" i="8"/>
  <c r="F60" i="8"/>
  <c r="E60" i="8"/>
  <c r="D60" i="8"/>
  <c r="C60" i="8"/>
  <c r="F59" i="8"/>
  <c r="E59" i="8"/>
  <c r="C59" i="8"/>
  <c r="G59" i="8" s="1"/>
  <c r="H59" i="8" l="1"/>
  <c r="D57" i="8"/>
  <c r="D43" i="8" s="1"/>
  <c r="D38" i="8"/>
  <c r="J56" i="3"/>
  <c r="J57" i="3"/>
  <c r="J58" i="3"/>
  <c r="J59" i="3"/>
  <c r="J62" i="3"/>
  <c r="J63" i="3"/>
  <c r="J64" i="3"/>
  <c r="J65" i="3"/>
  <c r="J66" i="3"/>
  <c r="J68" i="3"/>
  <c r="J69" i="3"/>
  <c r="J70" i="3"/>
  <c r="J71" i="3"/>
  <c r="J75" i="3"/>
  <c r="J76" i="3"/>
  <c r="J77" i="3"/>
  <c r="J78" i="3"/>
  <c r="J79" i="3"/>
  <c r="J81" i="3"/>
  <c r="J82" i="3"/>
  <c r="J83" i="3"/>
  <c r="J84" i="3"/>
  <c r="J85" i="3"/>
  <c r="J86" i="3"/>
  <c r="J88" i="3"/>
  <c r="J90" i="3"/>
  <c r="J91" i="3"/>
  <c r="J92" i="3"/>
  <c r="J93" i="3"/>
  <c r="H41" i="3"/>
  <c r="I41" i="3"/>
  <c r="H40" i="3"/>
  <c r="I40" i="3"/>
  <c r="G40" i="3"/>
  <c r="G41" i="3"/>
  <c r="I36" i="1"/>
  <c r="H114" i="3"/>
  <c r="G112" i="3"/>
  <c r="I112" i="3"/>
  <c r="G18" i="3" l="1"/>
  <c r="L35" i="1" l="1"/>
  <c r="K35" i="1"/>
  <c r="L33" i="1"/>
  <c r="K33" i="1"/>
  <c r="D65" i="8" l="1"/>
  <c r="E65" i="8"/>
  <c r="F65" i="8"/>
  <c r="C34" i="8"/>
  <c r="E34" i="8"/>
  <c r="F34" i="8"/>
  <c r="D34" i="8"/>
  <c r="D95" i="8" l="1"/>
  <c r="D90" i="8"/>
  <c r="E133" i="13" l="1"/>
  <c r="D133" i="13"/>
  <c r="E105" i="13"/>
  <c r="D105" i="13"/>
  <c r="D104" i="13" s="1"/>
  <c r="D103" i="13" s="1"/>
  <c r="E97" i="13"/>
  <c r="E96" i="13" s="1"/>
  <c r="E95" i="13" s="1"/>
  <c r="D97" i="13"/>
  <c r="D96" i="13" s="1"/>
  <c r="D95" i="13" s="1"/>
  <c r="E30" i="13"/>
  <c r="D30" i="13"/>
  <c r="E13" i="13"/>
  <c r="D13" i="13"/>
  <c r="E104" i="13" l="1"/>
  <c r="E103" i="13" s="1"/>
  <c r="H92" i="3"/>
  <c r="H110" i="3"/>
  <c r="H108" i="3"/>
  <c r="H99" i="3"/>
  <c r="H96" i="3"/>
  <c r="H21" i="3"/>
  <c r="H29" i="3"/>
  <c r="H26" i="3"/>
  <c r="I26" i="3"/>
  <c r="H18" i="3"/>
  <c r="D165" i="13" l="1"/>
  <c r="D49" i="8"/>
  <c r="C26" i="8"/>
  <c r="E26" i="8"/>
  <c r="F26" i="8"/>
  <c r="D26" i="8"/>
  <c r="F54" i="8"/>
  <c r="G92" i="3"/>
  <c r="G91" i="3" s="1"/>
  <c r="G62" i="3"/>
  <c r="G21" i="3"/>
  <c r="H54" i="3"/>
  <c r="H61" i="3" l="1"/>
  <c r="H53" i="3" s="1"/>
  <c r="G110" i="3"/>
  <c r="G108" i="3"/>
  <c r="G106" i="3"/>
  <c r="G105" i="3"/>
  <c r="G103" i="3"/>
  <c r="G102" i="3"/>
  <c r="G101" i="3" s="1"/>
  <c r="G99" i="3"/>
  <c r="G98" i="3" s="1"/>
  <c r="G96" i="3"/>
  <c r="G95" i="3" s="1"/>
  <c r="G85" i="3"/>
  <c r="G74" i="3"/>
  <c r="J74" i="3" s="1"/>
  <c r="G67" i="3"/>
  <c r="J67" i="3" s="1"/>
  <c r="G58" i="3"/>
  <c r="G55" i="3"/>
  <c r="H37" i="3"/>
  <c r="G61" i="3" l="1"/>
  <c r="G54" i="3"/>
  <c r="H31" i="3"/>
  <c r="H16" i="3"/>
  <c r="I16" i="3"/>
  <c r="G37" i="3"/>
  <c r="G36" i="3" s="1"/>
  <c r="G32" i="3"/>
  <c r="G31" i="3" s="1"/>
  <c r="G29" i="3"/>
  <c r="G28" i="3" s="1"/>
  <c r="G26" i="3"/>
  <c r="G25" i="3" s="1"/>
  <c r="G23" i="3"/>
  <c r="G16" i="3"/>
  <c r="G15" i="3" l="1"/>
  <c r="G53" i="3"/>
  <c r="G52" i="3" s="1"/>
  <c r="G14" i="3"/>
  <c r="J36" i="1"/>
  <c r="H36" i="1"/>
  <c r="G12" i="11"/>
  <c r="G11" i="11" s="1"/>
  <c r="F12" i="11"/>
  <c r="F11" i="11" s="1"/>
  <c r="D11" i="11"/>
  <c r="E11" i="11"/>
  <c r="C11" i="11"/>
  <c r="K36" i="1" l="1"/>
  <c r="L36" i="1"/>
  <c r="E75" i="13"/>
  <c r="E74" i="13" s="1"/>
  <c r="D75" i="13"/>
  <c r="D74" i="13" s="1"/>
  <c r="E188" i="13"/>
  <c r="E187" i="13" s="1"/>
  <c r="D188" i="13"/>
  <c r="D187" i="13" s="1"/>
  <c r="D186" i="13" s="1"/>
  <c r="E183" i="13"/>
  <c r="E182" i="13" s="1"/>
  <c r="E181" i="13" s="1"/>
  <c r="D183" i="13"/>
  <c r="D182" i="13" s="1"/>
  <c r="D181" i="13" s="1"/>
  <c r="E174" i="13"/>
  <c r="D174" i="13"/>
  <c r="D164" i="13" s="1"/>
  <c r="D163" i="13" s="1"/>
  <c r="E71" i="13"/>
  <c r="E70" i="13" s="1"/>
  <c r="D71" i="13"/>
  <c r="D70" i="13" s="1"/>
  <c r="E165" i="13"/>
  <c r="E158" i="13"/>
  <c r="E157" i="13" s="1"/>
  <c r="E156" i="13" s="1"/>
  <c r="E145" i="13"/>
  <c r="E144" i="13" s="1"/>
  <c r="E142" i="13"/>
  <c r="E132" i="13"/>
  <c r="E131" i="13" s="1"/>
  <c r="E125" i="13"/>
  <c r="E115" i="13"/>
  <c r="E110" i="13"/>
  <c r="E84" i="13"/>
  <c r="E83" i="13" s="1"/>
  <c r="E82" i="13" s="1"/>
  <c r="E57" i="13"/>
  <c r="E56" i="13" s="1"/>
  <c r="E55" i="13" s="1"/>
  <c r="E50" i="13"/>
  <c r="E49" i="13" s="1"/>
  <c r="E48" i="13" s="1"/>
  <c r="E43" i="13"/>
  <c r="E42" i="13" s="1"/>
  <c r="E11" i="13" s="1"/>
  <c r="E35" i="13"/>
  <c r="E32" i="13"/>
  <c r="E27" i="13"/>
  <c r="E23" i="13"/>
  <c r="E16" i="13"/>
  <c r="E12" i="13"/>
  <c r="D158" i="13"/>
  <c r="D157" i="13" s="1"/>
  <c r="D148" i="13"/>
  <c r="D147" i="13" s="1"/>
  <c r="D145" i="13"/>
  <c r="D144" i="13" s="1"/>
  <c r="D142" i="13"/>
  <c r="D141" i="13" s="1"/>
  <c r="D132" i="13"/>
  <c r="D131" i="13" s="1"/>
  <c r="D125" i="13"/>
  <c r="D115" i="13"/>
  <c r="D110" i="13"/>
  <c r="D83" i="13"/>
  <c r="D82" i="13" s="1"/>
  <c r="D57" i="13"/>
  <c r="D56" i="13" s="1"/>
  <c r="D55" i="13" s="1"/>
  <c r="D50" i="13"/>
  <c r="D49" i="13" s="1"/>
  <c r="D48" i="13" s="1"/>
  <c r="D43" i="13"/>
  <c r="D42" i="13" s="1"/>
  <c r="F42" i="13" s="1"/>
  <c r="D35" i="13"/>
  <c r="D32" i="13"/>
  <c r="D27" i="13"/>
  <c r="D23" i="13"/>
  <c r="D20" i="13"/>
  <c r="D16" i="13"/>
  <c r="D12" i="13"/>
  <c r="D15" i="13" l="1"/>
  <c r="F131" i="13"/>
  <c r="F110" i="13"/>
  <c r="E114" i="13"/>
  <c r="E113" i="13" s="1"/>
  <c r="E69" i="13"/>
  <c r="F82" i="13"/>
  <c r="E164" i="13"/>
  <c r="E163" i="13" s="1"/>
  <c r="F55" i="13"/>
  <c r="D114" i="13"/>
  <c r="D113" i="13" s="1"/>
  <c r="D69" i="13"/>
  <c r="F12" i="13"/>
  <c r="E186" i="13"/>
  <c r="F186" i="13" s="1"/>
  <c r="D22" i="13"/>
  <c r="E22" i="13"/>
  <c r="D140" i="13"/>
  <c r="E15" i="13"/>
  <c r="E141" i="13"/>
  <c r="F22" i="13" l="1"/>
  <c r="D11" i="13"/>
  <c r="F113" i="13"/>
  <c r="F69" i="13"/>
  <c r="F29" i="13"/>
  <c r="E140" i="13"/>
  <c r="E45" i="13" s="1"/>
  <c r="F11" i="13" l="1"/>
  <c r="D109" i="8" l="1"/>
  <c r="E109" i="8"/>
  <c r="F109" i="8"/>
  <c r="G109" i="8" s="1"/>
  <c r="D107" i="8"/>
  <c r="E107" i="8"/>
  <c r="E106" i="8" s="1"/>
  <c r="F107" i="8"/>
  <c r="D104" i="8"/>
  <c r="E104" i="8"/>
  <c r="F104" i="8"/>
  <c r="D101" i="8"/>
  <c r="E101" i="8"/>
  <c r="F101" i="8"/>
  <c r="D97" i="8"/>
  <c r="E97" i="8"/>
  <c r="F97" i="8"/>
  <c r="D92" i="8"/>
  <c r="D89" i="8" s="1"/>
  <c r="E92" i="8"/>
  <c r="E89" i="8" s="1"/>
  <c r="F92" i="8"/>
  <c r="F89" i="8" s="1"/>
  <c r="D87" i="8"/>
  <c r="E87" i="8"/>
  <c r="F87" i="8"/>
  <c r="D84" i="8"/>
  <c r="E84" i="8"/>
  <c r="F84" i="8"/>
  <c r="D81" i="8"/>
  <c r="D80" i="8" s="1"/>
  <c r="E81" i="8"/>
  <c r="E80" i="8" s="1"/>
  <c r="F81" i="8"/>
  <c r="F80" i="8" s="1"/>
  <c r="C84" i="8"/>
  <c r="C81" i="8"/>
  <c r="C80" i="8" s="1"/>
  <c r="C109" i="8"/>
  <c r="C106" i="8"/>
  <c r="C107" i="8"/>
  <c r="C87" i="8"/>
  <c r="C92" i="8"/>
  <c r="C89" i="8" s="1"/>
  <c r="C97" i="8"/>
  <c r="C101" i="8"/>
  <c r="C104" i="8"/>
  <c r="E94" i="8" l="1"/>
  <c r="G101" i="8"/>
  <c r="G97" i="8"/>
  <c r="G104" i="8"/>
  <c r="F106" i="8"/>
  <c r="G106" i="8" s="1"/>
  <c r="G107" i="8"/>
  <c r="H109" i="8"/>
  <c r="H104" i="8"/>
  <c r="H80" i="8"/>
  <c r="D106" i="8"/>
  <c r="H107" i="8"/>
  <c r="H101" i="8"/>
  <c r="H97" i="8"/>
  <c r="H89" i="8"/>
  <c r="G89" i="8"/>
  <c r="D94" i="8"/>
  <c r="F94" i="8"/>
  <c r="F83" i="8"/>
  <c r="H83" i="8" s="1"/>
  <c r="G80" i="8"/>
  <c r="E83" i="8"/>
  <c r="E79" i="8" s="1"/>
  <c r="C83" i="8"/>
  <c r="G83" i="8" s="1"/>
  <c r="C94" i="8"/>
  <c r="C12" i="8"/>
  <c r="C17" i="8"/>
  <c r="C16" i="8" s="1"/>
  <c r="C15" i="8" s="1"/>
  <c r="C23" i="8"/>
  <c r="C22" i="8" s="1"/>
  <c r="C30" i="8"/>
  <c r="C29" i="8" s="1"/>
  <c r="C38" i="8"/>
  <c r="C37" i="8" s="1"/>
  <c r="C45" i="8"/>
  <c r="C44" i="8" s="1"/>
  <c r="C49" i="8"/>
  <c r="C54" i="8"/>
  <c r="C65" i="8"/>
  <c r="C68" i="8"/>
  <c r="C67" i="8" s="1"/>
  <c r="C73" i="8"/>
  <c r="C72" i="8" s="1"/>
  <c r="C71" i="8" s="1"/>
  <c r="C76" i="8"/>
  <c r="F49" i="8"/>
  <c r="E54" i="8"/>
  <c r="F48" i="8"/>
  <c r="D54" i="8"/>
  <c r="E23" i="8"/>
  <c r="E22" i="8" s="1"/>
  <c r="F23" i="8"/>
  <c r="F22" i="8" s="1"/>
  <c r="D23" i="8"/>
  <c r="D22" i="8" s="1"/>
  <c r="D76" i="8"/>
  <c r="E76" i="8"/>
  <c r="D73" i="8"/>
  <c r="D72" i="8" s="1"/>
  <c r="D71" i="8" s="1"/>
  <c r="E73" i="8"/>
  <c r="E72" i="8" s="1"/>
  <c r="E71" i="8" s="1"/>
  <c r="D68" i="8"/>
  <c r="D67" i="8" s="1"/>
  <c r="E68" i="8"/>
  <c r="E67" i="8" s="1"/>
  <c r="E49" i="8"/>
  <c r="D45" i="8"/>
  <c r="D44" i="8" s="1"/>
  <c r="E45" i="8"/>
  <c r="E44" i="8" s="1"/>
  <c r="D37" i="8"/>
  <c r="E38" i="8"/>
  <c r="E37" i="8" s="1"/>
  <c r="D30" i="8"/>
  <c r="D29" i="8" s="1"/>
  <c r="E30" i="8"/>
  <c r="E29" i="8" s="1"/>
  <c r="D12" i="8"/>
  <c r="D11" i="8" s="1"/>
  <c r="D10" i="8" s="1"/>
  <c r="E12" i="8"/>
  <c r="E11" i="8" s="1"/>
  <c r="E10" i="8" s="1"/>
  <c r="D17" i="8"/>
  <c r="D16" i="8" s="1"/>
  <c r="E17" i="8"/>
  <c r="E16" i="8" s="1"/>
  <c r="E15" i="8" s="1"/>
  <c r="F68" i="8"/>
  <c r="F67" i="8" s="1"/>
  <c r="F76" i="8"/>
  <c r="F73" i="8"/>
  <c r="F72" i="8" s="1"/>
  <c r="F71" i="8" s="1"/>
  <c r="F37" i="8"/>
  <c r="F17" i="8"/>
  <c r="F16" i="8" s="1"/>
  <c r="F30" i="8"/>
  <c r="F29" i="8" s="1"/>
  <c r="F45" i="8"/>
  <c r="F44" i="8" s="1"/>
  <c r="F43" i="8" s="1"/>
  <c r="F12" i="8"/>
  <c r="F11" i="8" s="1"/>
  <c r="G37" i="8" l="1"/>
  <c r="H94" i="8"/>
  <c r="H71" i="8"/>
  <c r="H37" i="8"/>
  <c r="E48" i="8"/>
  <c r="E43" i="8" s="1"/>
  <c r="G71" i="8"/>
  <c r="H106" i="8"/>
  <c r="H67" i="8"/>
  <c r="G67" i="8"/>
  <c r="H48" i="8"/>
  <c r="G94" i="8"/>
  <c r="H79" i="8"/>
  <c r="F15" i="8"/>
  <c r="G16" i="8"/>
  <c r="H16" i="8"/>
  <c r="F28" i="8"/>
  <c r="D15" i="8"/>
  <c r="D9" i="8" s="1"/>
  <c r="C48" i="8"/>
  <c r="G48" i="8" s="1"/>
  <c r="C11" i="8"/>
  <c r="C10" i="8" s="1"/>
  <c r="C28" i="8"/>
  <c r="D28" i="8"/>
  <c r="E28" i="8"/>
  <c r="F10" i="8"/>
  <c r="F9" i="8" s="1"/>
  <c r="J30" i="3"/>
  <c r="K35" i="3"/>
  <c r="H25" i="3"/>
  <c r="H103" i="3"/>
  <c r="H102" i="3" s="1"/>
  <c r="I103" i="3"/>
  <c r="I102" i="3" s="1"/>
  <c r="I110" i="3"/>
  <c r="K110" i="3" s="1"/>
  <c r="I108" i="3"/>
  <c r="K108" i="3" s="1"/>
  <c r="H106" i="3"/>
  <c r="I106" i="3"/>
  <c r="I99" i="3"/>
  <c r="I98" i="3" s="1"/>
  <c r="K98" i="3" s="1"/>
  <c r="I55" i="3"/>
  <c r="J55" i="3" s="1"/>
  <c r="I58" i="3"/>
  <c r="I62" i="3"/>
  <c r="I67" i="3"/>
  <c r="I74" i="3"/>
  <c r="I85" i="3"/>
  <c r="I92" i="3"/>
  <c r="I91" i="3" s="1"/>
  <c r="I96" i="3"/>
  <c r="I95" i="3" s="1"/>
  <c r="K95" i="3" s="1"/>
  <c r="I18" i="3"/>
  <c r="J18" i="3" s="1"/>
  <c r="I21" i="3"/>
  <c r="J21" i="3" s="1"/>
  <c r="I23" i="3"/>
  <c r="J23" i="3" s="1"/>
  <c r="I25" i="3"/>
  <c r="J25" i="3" s="1"/>
  <c r="H28" i="3"/>
  <c r="I29" i="3"/>
  <c r="I28" i="3" s="1"/>
  <c r="K28" i="3" s="1"/>
  <c r="I32" i="3"/>
  <c r="I31" i="3" s="1"/>
  <c r="H36" i="3"/>
  <c r="I37" i="3"/>
  <c r="I36" i="3" s="1"/>
  <c r="J36" i="3" s="1"/>
  <c r="H16" i="1"/>
  <c r="I16" i="1"/>
  <c r="J16" i="1"/>
  <c r="K16" i="1" s="1"/>
  <c r="G16" i="1"/>
  <c r="H13" i="1"/>
  <c r="I13" i="1"/>
  <c r="J13" i="1"/>
  <c r="G13" i="1"/>
  <c r="G19" i="1" s="1"/>
  <c r="H101" i="3" l="1"/>
  <c r="H52" i="3" s="1"/>
  <c r="L16" i="1"/>
  <c r="J19" i="1"/>
  <c r="K19" i="1" s="1"/>
  <c r="K13" i="1"/>
  <c r="L13" i="1"/>
  <c r="H19" i="1"/>
  <c r="G79" i="8"/>
  <c r="G28" i="8"/>
  <c r="H28" i="8"/>
  <c r="G10" i="8"/>
  <c r="H10" i="8"/>
  <c r="H43" i="8"/>
  <c r="G15" i="8"/>
  <c r="H15" i="8"/>
  <c r="I54" i="3"/>
  <c r="J54" i="3" s="1"/>
  <c r="K36" i="3"/>
  <c r="K31" i="3"/>
  <c r="I105" i="3"/>
  <c r="I101" i="3" s="1"/>
  <c r="J37" i="3"/>
  <c r="J28" i="3"/>
  <c r="J26" i="3"/>
  <c r="K91" i="3"/>
  <c r="I19" i="1"/>
  <c r="E9" i="8"/>
  <c r="C43" i="8"/>
  <c r="C9" i="8" s="1"/>
  <c r="I15" i="3"/>
  <c r="H15" i="3"/>
  <c r="H14" i="3" s="1"/>
  <c r="I61" i="3"/>
  <c r="J61" i="3" s="1"/>
  <c r="K54" i="3" l="1"/>
  <c r="L19" i="1"/>
  <c r="H9" i="8"/>
  <c r="G43" i="8"/>
  <c r="G9" i="8"/>
  <c r="I14" i="3"/>
  <c r="J15" i="3"/>
  <c r="K15" i="3"/>
  <c r="K105" i="3"/>
  <c r="I53" i="3"/>
  <c r="K61" i="3"/>
  <c r="K101" i="3" l="1"/>
  <c r="J53" i="3"/>
  <c r="K53" i="3"/>
  <c r="I52" i="3"/>
  <c r="K14" i="3"/>
  <c r="J14" i="3"/>
  <c r="J52" i="3" l="1"/>
  <c r="K52" i="3"/>
</calcChain>
</file>

<file path=xl/sharedStrings.xml><?xml version="1.0" encoding="utf-8"?>
<sst xmlns="http://schemas.openxmlformats.org/spreadsheetml/2006/main" count="595" uniqueCount="322">
  <si>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</si>
  <si>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</si>
  <si>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</si>
  <si>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</si>
  <si>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</si>
  <si>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</si>
  <si>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</si>
  <si>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</si>
  <si>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</si>
  <si>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</si>
  <si>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</si>
  <si>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</si>
  <si>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</si>
  <si>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</si>
  <si>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</si>
  <si>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</si>
  <si>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</si>
  <si>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</si>
  <si>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</si>
  <si>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</si>
  <si>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</si>
  <si>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</si>
  <si>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</si>
  <si>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</si>
  <si>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</si>
  <si>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</si>
  <si>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</si>
  <si>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</si>
  <si>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</si>
  <si>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</si>
  <si>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</si>
  <si>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</si>
  <si>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</si>
  <si>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</si>
  <si>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</si>
  <si>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</si>
  <si>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 Vlastiti prihodi</t>
  </si>
  <si>
    <t>1 Opći prihodi i primici</t>
  </si>
  <si>
    <t>UKUPNO RASHODI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</si>
  <si>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</si>
  <si>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</si>
  <si>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</si>
  <si>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</si>
  <si>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</si>
  <si>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</si>
  <si>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</si>
  <si>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</si>
  <si>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</si>
  <si>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</si>
  <si>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</si>
  <si>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</si>
  <si>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</si>
  <si>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</si>
  <si>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</si>
  <si>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</si>
  <si>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</si>
  <si>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</si>
  <si>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 RAČUN FINANCIRANJA</t>
  </si>
  <si>
    <t>IZVJEŠTAJ PO PROGRAMSKOJ KLASIFIKACIJI</t>
  </si>
  <si>
    <t xml:space="preserve">RAČUN PRIHODA I RASHODA </t>
  </si>
  <si>
    <t>SAŽETAK RAČUNA FINANCIRANJA</t>
  </si>
  <si>
    <t>RAZLIKA - VIŠAK MANJAK</t>
  </si>
  <si>
    <t>PRIJENOS VIŠKA/MANJKA U SLJEDEĆE RAZDOBLJE</t>
  </si>
  <si>
    <t>SAŽETAK RAČUNA PRIHODA I RASHODA</t>
  </si>
  <si>
    <t xml:space="preserve">OSTVARENJE/IZVRŠENJE 
N-1. </t>
  </si>
  <si>
    <t>IZVORNI PLAN ILI REBALANS N.*</t>
  </si>
  <si>
    <t>TEKUĆI PLAN N.*</t>
  </si>
  <si>
    <t xml:space="preserve">OSTVARENJE/IZVRŠENJE 
N. </t>
  </si>
  <si>
    <t>IZVJEŠTAJ O IZVRŠENJU PRORAČUNA JEDINICE LOKALNE I PODRUČNE (REGIONALNE) SAMOUPRAVE ZA N. GODINU</t>
  </si>
  <si>
    <t xml:space="preserve">OSTVARENJE/IZVRŠENJE 
2022. </t>
  </si>
  <si>
    <t>Pomoći od izvanpror.korisnika</t>
  </si>
  <si>
    <t>Tekuće pomoći od izvanpr.korisnika</t>
  </si>
  <si>
    <t>Pomoći pror.korisn.iz proračuna koji im nije nadležan</t>
  </si>
  <si>
    <t>Kapitalne pomoći pror.kor.iz pror.koji im nije nadležan</t>
  </si>
  <si>
    <t>Pomoći temeljem prijenosa EU sredstava</t>
  </si>
  <si>
    <t>Tekuće pomoći temeljem prijenosa EU sredstava</t>
  </si>
  <si>
    <t>Prijenos između pror.korisnika istog proračuna</t>
  </si>
  <si>
    <t>Tekuće prijenos između pror.korisnika istog proračuna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</si>
  <si>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</si>
  <si>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</si>
  <si>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</si>
  <si>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naknadama</t>
  </si>
  <si>
    <t>Prihodi po posebnim propisima</t>
  </si>
  <si>
    <t>Ostali nespomenuti prihodi</t>
  </si>
  <si>
    <t>Prihodi od pruženih usluga</t>
  </si>
  <si>
    <t>Prihodi od nadležnog proračuna i od HZZO-a</t>
  </si>
  <si>
    <t>Prihodi iz nadležnog proračuna za financ.redovne djelatnosti pror.korisnika</t>
  </si>
  <si>
    <t>Prihodi iz nadležnog proračuna za financ. rashoda poslovanja</t>
  </si>
  <si>
    <t>Tekuće pomći pror.korisn. iz prorkoji im nije nadležan</t>
  </si>
  <si>
    <t>Doprinosi na plaće</t>
  </si>
  <si>
    <t>Ostali rashodi za zaposlene</t>
  </si>
  <si>
    <t>Financijski rashodi</t>
  </si>
  <si>
    <t>Ostali financijski rashodi</t>
  </si>
  <si>
    <t>Bankarske usluge</t>
  </si>
  <si>
    <t>Zatezne kamate</t>
  </si>
  <si>
    <t>Naknade građanima i kućanstvima na temelju osiguranja i druge naknade</t>
  </si>
  <si>
    <t>Naknade građanima i kućanstvima u novcu</t>
  </si>
  <si>
    <t>Ostale naknade građanima i kućanstvima iz prorač.</t>
  </si>
  <si>
    <t xml:space="preserve">Ostali rashodi </t>
  </si>
  <si>
    <t>Tekuće donacije</t>
  </si>
  <si>
    <t>Tekuće donacije u naravi</t>
  </si>
  <si>
    <t>Naknade za prijevoz na posao i s posla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</si>
  <si>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</si>
  <si>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</si>
  <si>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</si>
  <si>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</si>
  <si>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</si>
  <si>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</si>
  <si>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ulaganje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</si>
  <si>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</si>
  <si>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</si>
  <si>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</si>
  <si>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</si>
  <si>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</si>
  <si>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</si>
  <si>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</si>
  <si>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</si>
  <si>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</si>
  <si>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</si>
  <si>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</si>
  <si>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</si>
  <si>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</si>
  <si>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troškovi poslovanja</t>
  </si>
  <si>
    <t>Premije osiguranja</t>
  </si>
  <si>
    <t>Članarine i norme</t>
  </si>
  <si>
    <t>Pristojbe i naknade</t>
  </si>
  <si>
    <t>Troškovi sudskih postupaka</t>
  </si>
  <si>
    <t>Ostali nespomenuti rashodi poslovanja</t>
  </si>
  <si>
    <t>Rashodi za nabavu proizvedene dugotrajne imovine</t>
  </si>
  <si>
    <t>Građevinski objekti</t>
  </si>
  <si>
    <t>Ostali građevinski objekti</t>
  </si>
  <si>
    <t>Postojenja i oprema</t>
  </si>
  <si>
    <t>Uredska oprema i namještaj</t>
  </si>
  <si>
    <t>Knjige</t>
  </si>
  <si>
    <t>Knjige,umjetnička djela i ostale izložbene vrijednosti</t>
  </si>
  <si>
    <t>Donacije od pravnih i fizičkih osoba izvan općeg pror.</t>
  </si>
  <si>
    <t>7=5/3*100</t>
  </si>
  <si>
    <t>1.1.1 Opći prihodi i primici</t>
  </si>
  <si>
    <t>4 Prihodi za posebne namjene</t>
  </si>
  <si>
    <t>5 Pomoći</t>
  </si>
  <si>
    <t>3.2.1 Vlastiti prihodi-proračunski korisnici</t>
  </si>
  <si>
    <t>4.4.1 Decentralizirana sredstva</t>
  </si>
  <si>
    <t>6 Donacije</t>
  </si>
  <si>
    <t>6.2.1 Donacije-proračunski korisnici</t>
  </si>
  <si>
    <t>7 Prihodi od nefin.imovine i nadoknade štete s osnova osiguranja</t>
  </si>
  <si>
    <t>71 Prihodi od nefin.imovine i nadoknade štete s osnova osiguranja</t>
  </si>
  <si>
    <t>3 Rashodi poslovanja</t>
  </si>
  <si>
    <t>31 rashodi za zaposlene</t>
  </si>
  <si>
    <t>32 Materijalni rashodi</t>
  </si>
  <si>
    <t>34 Financijski rashodi</t>
  </si>
  <si>
    <t xml:space="preserve">37 Naknade građanima i kućansvima </t>
  </si>
  <si>
    <t>38 Ostali rashodi</t>
  </si>
  <si>
    <t>4.3.1 Prihodi za posebne namjene - proračunski korisnici</t>
  </si>
  <si>
    <t xml:space="preserve">UKUPNO RASHODI </t>
  </si>
  <si>
    <t>42 Rashodi za nabavu proizv.dugotrajne imovine</t>
  </si>
  <si>
    <t>5.9.2 Pomoći/fondovi EU - proračunski korisnici -prenesena sredstva</t>
  </si>
  <si>
    <t>3.2.2 Vlastiti prihodi-proračunski korisnici-prenesena sredstva</t>
  </si>
  <si>
    <t>4 Rashodi za nabavu proizv.dugotrajne imovine</t>
  </si>
  <si>
    <t>671 Prihodi iz nadležnog prorač.za financiranje redovne djelatnosti</t>
  </si>
  <si>
    <t>641 Prihodi od financijske imovine</t>
  </si>
  <si>
    <t>661 Prihodi od prodaje proizvoda robe te pruženih usluga</t>
  </si>
  <si>
    <t>922 Višak/manjak prihoda</t>
  </si>
  <si>
    <t>652 Prihodi poposebnim propisima</t>
  </si>
  <si>
    <t>634 Prihodi od izvanprorač.korisnika</t>
  </si>
  <si>
    <t>636 Pomoći prorač.korisnicima iz proračuna koji im nije nadležan</t>
  </si>
  <si>
    <t>638 Pomoći iz državnog prorač.temeljem prijenosa EU sredstava</t>
  </si>
  <si>
    <t>639 Prijenosi između prorač.korisnika istog proračuna</t>
  </si>
  <si>
    <t>663 Donacije od pravnih i fizičkih osoba izvan općeg proračuna</t>
  </si>
  <si>
    <t xml:space="preserve">UKUPNO PRIHODI </t>
  </si>
  <si>
    <t xml:space="preserve">Izvor 1. </t>
  </si>
  <si>
    <t>Opći prihodi i primici</t>
  </si>
  <si>
    <t xml:space="preserve">Izvor 1.1.1 </t>
  </si>
  <si>
    <t>Izvor 3.</t>
  </si>
  <si>
    <t>Vlastiti prihodi</t>
  </si>
  <si>
    <t xml:space="preserve">Izvor 3.2.1 </t>
  </si>
  <si>
    <t xml:space="preserve">Vlastiti prihodi proračunski korisnici </t>
  </si>
  <si>
    <t xml:space="preserve">Prihodi od nefinacijske imovine </t>
  </si>
  <si>
    <t xml:space="preserve">Izvor 3.2.2 </t>
  </si>
  <si>
    <t xml:space="preserve">Vlastiti prihodi proračunski korisnici prenesena sredstva </t>
  </si>
  <si>
    <t>Višak prihoda</t>
  </si>
  <si>
    <t xml:space="preserve">Izvor 4. </t>
  </si>
  <si>
    <t>Prihodi za posebne namjene</t>
  </si>
  <si>
    <t xml:space="preserve">Izvor 4.3.1 </t>
  </si>
  <si>
    <t xml:space="preserve">Prihodi za posebne namjene proračunski korisnici </t>
  </si>
  <si>
    <t>Pomoći od izvanproračunskih korisnika</t>
  </si>
  <si>
    <t>Pomoći proračunskim korisnicima iz proračuna koji im nije nadležan</t>
  </si>
  <si>
    <t xml:space="preserve">Prihodi po posebnim propisima </t>
  </si>
  <si>
    <t xml:space="preserve">Izvor 4.4.1 </t>
  </si>
  <si>
    <t>Decentralizirana sredstva</t>
  </si>
  <si>
    <t xml:space="preserve">Izvor 5. </t>
  </si>
  <si>
    <t xml:space="preserve">Pomoći </t>
  </si>
  <si>
    <t xml:space="preserve">Ostale pomoći proračunski korisnici </t>
  </si>
  <si>
    <t xml:space="preserve">Izvor 5.9.1 </t>
  </si>
  <si>
    <t xml:space="preserve">Pomoći/Fondovi EU proračunski korisnici </t>
  </si>
  <si>
    <t>Pomoći od međunarodnih organizacija te institucija i tijela EU</t>
  </si>
  <si>
    <t xml:space="preserve">Pomoći iz državnog proračuna temeljem prijenosa EU sredstava </t>
  </si>
  <si>
    <t xml:space="preserve">Prijenosi između proračunskih korisnika istog proračuna </t>
  </si>
  <si>
    <t xml:space="preserve">Izvor 5.9.2 </t>
  </si>
  <si>
    <t xml:space="preserve">Pomoći/Fondovi EU proračunski korisnici  prenesena sredstava </t>
  </si>
  <si>
    <t xml:space="preserve">Izvor 6.2.1 </t>
  </si>
  <si>
    <t xml:space="preserve">Donacije proračunski korisnici  </t>
  </si>
  <si>
    <t xml:space="preserve">Donacije od pravnih i fizičkih osoba izvan općeg proračuni </t>
  </si>
  <si>
    <t>Program A101206</t>
  </si>
  <si>
    <t xml:space="preserve">EU projekti UO za obrazovanje, kulturu i sport </t>
  </si>
  <si>
    <t>Aktivnost A101206t120602</t>
  </si>
  <si>
    <t xml:space="preserve">Zajedno možemo sve! osiguranje pomoćnika u nastavi za učenike s teškoćama </t>
  </si>
  <si>
    <t>Izvor 1.1</t>
  </si>
  <si>
    <t xml:space="preserve">Naknade troškova zaposlenima </t>
  </si>
  <si>
    <t>Pomoći</t>
  </si>
  <si>
    <t>Fondovi EU</t>
  </si>
  <si>
    <t>Program A101207</t>
  </si>
  <si>
    <t xml:space="preserve">Zakonski standard ustanova u obrazovanju </t>
  </si>
  <si>
    <t>Aktivnost A101206t120704</t>
  </si>
  <si>
    <t>Osiguravanje uvjeta rada za redovno poslovanje srednjih škola i učeničkih domova</t>
  </si>
  <si>
    <t xml:space="preserve">Prihodi za posebne namjene </t>
  </si>
  <si>
    <t>Izvor 4.4.</t>
  </si>
  <si>
    <t xml:space="preserve">Decentralizirana sredstva </t>
  </si>
  <si>
    <t xml:space="preserve">Rashodi za materijal i energiju </t>
  </si>
  <si>
    <t xml:space="preserve">Rashodi za usluge </t>
  </si>
  <si>
    <t xml:space="preserve">Ostali nespomenuti rashodi poslovanja </t>
  </si>
  <si>
    <t xml:space="preserve">Ostali financijski rashodi </t>
  </si>
  <si>
    <t>Izvor 5.</t>
  </si>
  <si>
    <t xml:space="preserve">Izvor 5.8 </t>
  </si>
  <si>
    <t>Izvor 5.8.1.</t>
  </si>
  <si>
    <t xml:space="preserve">Knjige, umjetnička djela i ostale izložbene vrijednosti </t>
  </si>
  <si>
    <t>Aktivnost A101206t120707</t>
  </si>
  <si>
    <t xml:space="preserve">Kapitalna ulaganja u srednje škole i učeničke domove </t>
  </si>
  <si>
    <t xml:space="preserve">Izvor 4.4 </t>
  </si>
  <si>
    <t>Program A101208</t>
  </si>
  <si>
    <t xml:space="preserve">Program ustanova u obrazovanju iznad standarda </t>
  </si>
  <si>
    <t>Aktivnost A101206t120804</t>
  </si>
  <si>
    <t xml:space="preserve">Financiranje školskih projekata </t>
  </si>
  <si>
    <t xml:space="preserve">Izvor 1.1.1. </t>
  </si>
  <si>
    <t xml:space="preserve">Opći prihodi i primici </t>
  </si>
  <si>
    <t xml:space="preserve">Izvor 5.9. </t>
  </si>
  <si>
    <t xml:space="preserve">Pomoći Fondovi EU </t>
  </si>
  <si>
    <t xml:space="preserve">Postrojenja i oprema </t>
  </si>
  <si>
    <t>Pomoći/Fondovi EU proračunski korisnici prenesena sredstva</t>
  </si>
  <si>
    <t>Aktivnost A101206t120813</t>
  </si>
  <si>
    <t xml:space="preserve">Ostel aktivnosti svih srednjih škola i učeničkih domova </t>
  </si>
  <si>
    <t xml:space="preserve">Izvor 4.3 </t>
  </si>
  <si>
    <t xml:space="preserve">Izvor 6. </t>
  </si>
  <si>
    <t xml:space="preserve">Donacije </t>
  </si>
  <si>
    <t xml:space="preserve">Izvor 6.2  </t>
  </si>
  <si>
    <t>Aktivnost A101206t120814</t>
  </si>
  <si>
    <t xml:space="preserve">Dodatne djelatnosti srednjih škola i učeničkih domova </t>
  </si>
  <si>
    <t xml:space="preserve">Izvor 3. </t>
  </si>
  <si>
    <t xml:space="preserve">Izvor 3.2. </t>
  </si>
  <si>
    <t xml:space="preserve">Naknade troškovima zaposlenima </t>
  </si>
  <si>
    <t xml:space="preserve">Rashod za materijal i energiju </t>
  </si>
  <si>
    <t xml:space="preserve">Naknade troškova osobama izvan radnog odnosa </t>
  </si>
  <si>
    <t xml:space="preserve">Izvor 3.2.2. </t>
  </si>
  <si>
    <t>Naknada troškova zaposlenima</t>
  </si>
  <si>
    <t>Srednja poljoprivredna i tehnička škola</t>
  </si>
  <si>
    <t>Program školskog kurikuluma srednjih škola i učeničkih domova</t>
  </si>
  <si>
    <t>Aktivnost A101206t120812</t>
  </si>
  <si>
    <t>INDEKS (3/2*100)</t>
  </si>
  <si>
    <t>Aktivnost A101206t120820</t>
  </si>
  <si>
    <t>Projekt Opskrba školskih ustanova higij.potrepštinama za učenice srednjih škola</t>
  </si>
  <si>
    <t>Aktivnost A101206t120815</t>
  </si>
  <si>
    <t>Regionalni centar kompetentnosti u sektoru turizam i ugostiteljstvo</t>
  </si>
  <si>
    <t>Izvor 4.3</t>
  </si>
  <si>
    <t>Prihodi za posebne namjene-proračunski korisnici</t>
  </si>
  <si>
    <t>09 Obrazovanje</t>
  </si>
  <si>
    <t>092 Srednjoškolsko obrazovanje</t>
  </si>
  <si>
    <t>0922 Više srednjoškolsko obrazovanje</t>
  </si>
  <si>
    <t>5=4/2*100</t>
  </si>
  <si>
    <t>6=4/3*100</t>
  </si>
  <si>
    <t>UKUPNO PRENESENI VIŠAK/MANJAK IZ PRETHODNE GODINE</t>
  </si>
  <si>
    <t>VIŠAK KOJI SE RASPOREDIO ZA POKRIĆE RAZLIKE PRIHODA I RASHODA, PRIMITAKA I IZDATAKA</t>
  </si>
  <si>
    <t>MANJAK RAZLIKE PRIHODA I RASHODA, PRIMITAKA I IZDATAKA</t>
  </si>
  <si>
    <t>UKUPNO KORIŠTEN REZULTAT</t>
  </si>
  <si>
    <t>Trg Opuzenske bojne 5</t>
  </si>
  <si>
    <t>OIB 26521495004</t>
  </si>
  <si>
    <t>Prihodi iz nadležnog prorač. za financiranje redovne djelatnosti prorač. korisnika</t>
  </si>
  <si>
    <t xml:space="preserve">OSTVARENJE/IZVRŠENJE 
1-6 / 2025. </t>
  </si>
  <si>
    <t>TEKUĆI PLAN 2025.</t>
  </si>
  <si>
    <t>OSTVARENJE/IZVRŠENJE 
1-6 / 2025.</t>
  </si>
  <si>
    <t xml:space="preserve">OSTVARENJE/  IZVRŠENJE 
1-6 / 2025. </t>
  </si>
  <si>
    <t>Aktivnost A101206t120706</t>
  </si>
  <si>
    <t xml:space="preserve">Investicijska ulaganja u srednje škole i učeničke domove </t>
  </si>
  <si>
    <t>Dodatna ulaganja u građevinske objekte</t>
  </si>
  <si>
    <t>45 Dodatna ulaganja na građevinskim objektima</t>
  </si>
  <si>
    <t>5=4/3*100</t>
  </si>
  <si>
    <t xml:space="preserve">OSTVARENJE/IZVRŠENJE 
1-6 / 2026. </t>
  </si>
  <si>
    <t xml:space="preserve">OSTVARENJE  /IZVRŠENJE 
1-6 / 2026. </t>
  </si>
  <si>
    <t xml:space="preserve">OSTVARENJE/  IZVRŠENJE 
1-6 / 2026. </t>
  </si>
  <si>
    <t>OSTVARENJE/IZVRŠENJE 
1-6 / 2026.</t>
  </si>
  <si>
    <t xml:space="preserve"> IZVRŠENJE 
1-6 / 2025.</t>
  </si>
  <si>
    <t xml:space="preserve">IZVRŠENJE 
1-6 / 2026.. </t>
  </si>
  <si>
    <t>IZVRŠENJE 1-6 / 2026.</t>
  </si>
  <si>
    <t>Rashodi za dodatna ulaganja na nefinancijsku imovunu</t>
  </si>
  <si>
    <t>Dodatna ulaganja na građevinskim objektima</t>
  </si>
  <si>
    <t>1. REBALANS 2026.</t>
  </si>
  <si>
    <t xml:space="preserve">                                           IZVRŠENJE KORIŠTENJA PRENESENOG REZULTATA - VIŠKA/MANJKA PRIHODA</t>
  </si>
  <si>
    <t>Vlastiti izvori</t>
  </si>
  <si>
    <t>Rezultat poslovanja</t>
  </si>
  <si>
    <t>Višak / manjak prihoda</t>
  </si>
  <si>
    <t>Manjak prihoda</t>
  </si>
  <si>
    <t xml:space="preserve">37 Ostale naknade građanima i kućanstvima </t>
  </si>
  <si>
    <t>5.0.112 Pomoći iz DP kroz opće prihode i primitke</t>
  </si>
  <si>
    <t>5.6.1001 Europ.soc.fond fin.iz rasp.pred.ili unaprijed naplać.prih DNŽ</t>
  </si>
  <si>
    <t>5.1.0002 Programi Unija financirani iz ras.pred. Ili unap.napl.pri-PK</t>
  </si>
  <si>
    <t>5.0.111 Pomoći iz DP kroz opće prihode i primitke-DNŽ</t>
  </si>
  <si>
    <t>5.0.112 Pomoći iz DP kroz opće prihode i primitke-PK</t>
  </si>
  <si>
    <t>5.1.0002 Programi unije financ.iz ras.pred. Ili unap.napl.pri-PK</t>
  </si>
  <si>
    <t>5.6.1001 Europski soc.fond fin.iz rasp.pred.ili unapr.napl.prih-DNŽ</t>
  </si>
  <si>
    <t>922 Rezultat višak/manjak</t>
  </si>
  <si>
    <t>Izvor 5.0.111</t>
  </si>
  <si>
    <t>Pomoći iz DP kroz opće prihode i primitke-DNŽ</t>
  </si>
  <si>
    <t xml:space="preserve">Izvor 5.0.112 </t>
  </si>
  <si>
    <t>Pomoći iz DP kroz opće prihode i primitke-PK</t>
  </si>
  <si>
    <t>Izvor 5.1.0002</t>
  </si>
  <si>
    <t>Programi Unije financirani iz ras.pred. Ili unapr.napl.pri-PK</t>
  </si>
  <si>
    <t>Izvor 5.6.1001</t>
  </si>
  <si>
    <t>Europski soc.fond fin.iz rasp.pred. Ili unapr.napl.prih-DNŽ</t>
  </si>
  <si>
    <t>Donacije</t>
  </si>
  <si>
    <t>Izvor 5.0</t>
  </si>
  <si>
    <t xml:space="preserve">Izvor 5.0 </t>
  </si>
  <si>
    <t>Pomoći iz DP kroz opće prihode i primitkr-PK</t>
  </si>
  <si>
    <t>Ostale naknade građanima i kućanstvima iz proraćuna</t>
  </si>
  <si>
    <t>VIŠAK / MANJAK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</si>
</sst>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7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3" fillId="2" borderId="3" xfId="0" applyNumberFormat="1" applyFont="1" applyFill="1" applyBorder="1" applyAlignment="1" applyProtection="1">
      <alignment horizontal="right" wrapText="1"/>
    </xf>
    <xf numFmtId="0" fontId="20" fillId="0" borderId="3" xfId="1" applyFont="1" applyFill="1" applyBorder="1" applyAlignment="1">
      <alignment horizontal="left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 indent="1"/>
    </xf>
    <xf numFmtId="0" fontId="21" fillId="2" borderId="3" xfId="0" quotePrefix="1" applyFont="1" applyFill="1" applyBorder="1" applyAlignment="1">
      <alignment horizontal="left" vertical="center" wrapText="1" indent="1"/>
    </xf>
    <xf numFmtId="4" fontId="1" fillId="0" borderId="3" xfId="0" applyNumberFormat="1" applyFont="1" applyBorder="1"/>
    <xf numFmtId="4" fontId="6" fillId="2" borderId="3" xfId="0" applyNumberFormat="1" applyFont="1" applyFill="1" applyBorder="1" applyAlignment="1">
      <alignment horizontal="right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0" fillId="5" borderId="3" xfId="0" applyNumberFormat="1" applyFont="1" applyFill="1" applyBorder="1" applyAlignment="1" applyProtection="1">
      <alignment horizontal="left" vertical="center" wrapText="1" indent="1"/>
    </xf>
    <xf numFmtId="4" fontId="22" fillId="5" borderId="3" xfId="0" applyNumberFormat="1" applyFont="1" applyFill="1" applyBorder="1"/>
    <xf numFmtId="4" fontId="0" fillId="5" borderId="3" xfId="0" applyNumberFormat="1" applyFill="1" applyBorder="1"/>
    <xf numFmtId="164" fontId="1" fillId="4" borderId="3" xfId="0" applyNumberFormat="1" applyFont="1" applyFill="1" applyBorder="1" applyAlignment="1">
      <alignment vertical="center"/>
    </xf>
    <xf numFmtId="0" fontId="1" fillId="2" borderId="0" xfId="0" applyFont="1" applyFill="1"/>
    <xf numFmtId="164" fontId="1" fillId="4" borderId="3" xfId="0" applyNumberFormat="1" applyFont="1" applyFill="1" applyBorder="1"/>
    <xf numFmtId="0" fontId="1" fillId="4" borderId="0" xfId="0" applyFont="1" applyFill="1"/>
    <xf numFmtId="164" fontId="0" fillId="0" borderId="3" xfId="0" applyNumberFormat="1" applyBorder="1"/>
    <xf numFmtId="0" fontId="1" fillId="0" borderId="0" xfId="0" applyFont="1"/>
    <xf numFmtId="0" fontId="1" fillId="4" borderId="3" xfId="0" applyFont="1" applyFill="1" applyBorder="1" applyAlignment="1">
      <alignment horizontal="center" vertical="center"/>
    </xf>
    <xf numFmtId="164" fontId="0" fillId="4" borderId="3" xfId="0" applyNumberFormat="1" applyFill="1" applyBorder="1"/>
    <xf numFmtId="0" fontId="1" fillId="4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4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164" fontId="0" fillId="2" borderId="3" xfId="0" applyNumberFormat="1" applyFill="1" applyBorder="1"/>
    <xf numFmtId="0" fontId="1" fillId="2" borderId="3" xfId="0" applyFont="1" applyFill="1" applyBorder="1" applyAlignment="1">
      <alignment horizontal="left"/>
    </xf>
    <xf numFmtId="4" fontId="0" fillId="0" borderId="3" xfId="0" applyNumberFormat="1" applyFill="1" applyBorder="1" applyAlignment="1">
      <alignment horizontal="left"/>
    </xf>
    <xf numFmtId="0" fontId="0" fillId="0" borderId="3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0" fontId="0" fillId="2" borderId="3" xfId="0" applyFont="1" applyFill="1" applyBorder="1" applyAlignment="1">
      <alignment horizontal="left"/>
    </xf>
    <xf numFmtId="0" fontId="0" fillId="0" borderId="0" xfId="0" applyFont="1"/>
    <xf numFmtId="164" fontId="0" fillId="2" borderId="3" xfId="0" applyNumberFormat="1" applyFont="1" applyFill="1" applyBorder="1"/>
    <xf numFmtId="164" fontId="1" fillId="4" borderId="3" xfId="0" applyNumberFormat="1" applyFont="1" applyFill="1" applyBorder="1" applyAlignment="1">
      <alignment horizontal="center"/>
    </xf>
    <xf numFmtId="0" fontId="19" fillId="4" borderId="3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4" fillId="2" borderId="0" xfId="0" applyNumberFormat="1" applyFont="1" applyFill="1" applyBorder="1" applyAlignment="1" applyProtection="1">
      <alignment horizontal="center" vertical="center" wrapText="1"/>
    </xf>
    <xf numFmtId="4" fontId="3" fillId="2" borderId="0" xfId="0" applyNumberFormat="1" applyFont="1" applyFill="1" applyBorder="1" applyAlignment="1" applyProtection="1"/>
    <xf numFmtId="4" fontId="6" fillId="0" borderId="3" xfId="0" quotePrefix="1" applyNumberFormat="1" applyFont="1" applyFill="1" applyBorder="1" applyAlignment="1" applyProtection="1">
      <alignment horizontal="center" vertical="center" wrapText="1"/>
    </xf>
    <xf numFmtId="4" fontId="6" fillId="2" borderId="3" xfId="0" applyNumberFormat="1" applyFont="1" applyFill="1" applyBorder="1" applyAlignment="1" applyProtection="1">
      <alignment horizontal="center" vertical="center" wrapText="1"/>
    </xf>
    <xf numFmtId="4" fontId="15" fillId="2" borderId="3" xfId="0" applyNumberFormat="1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14" fillId="4" borderId="3" xfId="0" applyNumberFormat="1" applyFont="1" applyFill="1" applyBorder="1" applyAlignment="1">
      <alignment vertical="center"/>
    </xf>
    <xf numFmtId="0" fontId="0" fillId="0" borderId="3" xfId="0" applyBorder="1" applyAlignment="1">
      <alignment horizontal="left" wrapText="1"/>
    </xf>
    <xf numFmtId="0" fontId="17" fillId="3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/>
    <xf numFmtId="4" fontId="1" fillId="0" borderId="3" xfId="0" applyNumberFormat="1" applyFont="1" applyBorder="1" applyAlignment="1">
      <alignment horizontal="center"/>
    </xf>
    <xf numFmtId="164" fontId="1" fillId="2" borderId="3" xfId="0" applyNumberFormat="1" applyFont="1" applyFill="1" applyBorder="1"/>
    <xf numFmtId="4" fontId="0" fillId="0" borderId="3" xfId="0" applyNumberFormat="1" applyFont="1" applyBorder="1"/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3" fontId="0" fillId="0" borderId="3" xfId="0" applyNumberFormat="1" applyBorder="1"/>
    <xf numFmtId="0" fontId="19" fillId="2" borderId="5" xfId="0" applyNumberFormat="1" applyFont="1" applyFill="1" applyBorder="1" applyAlignment="1" applyProtection="1">
      <alignment horizontal="left" wrapText="1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11" fillId="3" borderId="3" xfId="0" quotePrefix="1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vertical="center" wrapText="1"/>
    </xf>
    <xf numFmtId="0" fontId="6" fillId="0" borderId="3" xfId="0" quotePrefix="1" applyFont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Alignment="1">
      <alignment wrapText="1"/>
    </xf>
    <xf numFmtId="0" fontId="11" fillId="0" borderId="3" xfId="0" quotePrefix="1" applyFont="1" applyFill="1" applyBorder="1" applyAlignment="1">
      <alignment horizontal="left" vertical="center"/>
    </xf>
    <xf numFmtId="0" fontId="11" fillId="0" borderId="3" xfId="0" quotePrefix="1" applyNumberFormat="1" applyFont="1" applyFill="1" applyBorder="1" applyAlignment="1" applyProtection="1">
      <alignment horizontal="left" vertical="center" wrapText="1"/>
    </xf>
    <xf numFmtId="0" fontId="11" fillId="0" borderId="3" xfId="0" quotePrefix="1" applyFont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4" borderId="3" xfId="0" applyNumberFormat="1" applyFont="1" applyFill="1" applyBorder="1"/>
    <xf numFmtId="164" fontId="0" fillId="0" borderId="3" xfId="0" applyNumberFormat="1" applyFont="1" applyBorder="1"/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opLeftCell="A16" zoomScaleNormal="100" workbookViewId="0">
      <selection activeCell="I35" sqref="I35"/>
    </sheetView>
  </sheetViews>
  <sheetFormatPr defaultRowHeight="15" x14ac:dyDescent="0.25"/>
  <cols>
    <col min="6" max="6" width="25.28515625" customWidth="1"/>
    <col min="7" max="7" width="25.28515625" hidden="1" customWidth="1"/>
    <col min="8" max="10" width="25.28515625" customWidth="1"/>
    <col min="11" max="11" width="9.140625" customWidth="1"/>
    <col min="15" max="15" width="0" hidden="1" customWidth="1"/>
  </cols>
  <sheetData>
    <row r="1" spans="1:12" x14ac:dyDescent="0.25">
      <c r="A1" t="s">
        <v>253</v>
      </c>
    </row>
    <row r="2" spans="1:12" x14ac:dyDescent="0.25">
      <c r="A2" t="s">
        <v>272</v>
      </c>
    </row>
    <row r="3" spans="1:12" x14ac:dyDescent="0.25">
      <c r="A3" t="s">
        <v>273</v>
      </c>
    </row>
    <row r="5" spans="1:12" ht="42" customHeight="1" x14ac:dyDescent="0.25">
      <c r="B5" s="112" t="s">
        <v>68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</row>
    <row r="6" spans="1:12" ht="15.75" x14ac:dyDescent="0.25">
      <c r="B6" s="112" t="s">
        <v>13</v>
      </c>
      <c r="C6" s="112"/>
      <c r="D6" s="112"/>
      <c r="E6" s="112"/>
      <c r="F6" s="112"/>
      <c r="G6" s="112"/>
      <c r="H6" s="112"/>
      <c r="I6" s="112"/>
      <c r="J6" s="116"/>
      <c r="K6" s="116"/>
      <c r="L6" s="31"/>
    </row>
    <row r="7" spans="1:12" ht="19.5" customHeight="1" x14ac:dyDescent="0.25">
      <c r="B7" s="117"/>
      <c r="C7" s="117"/>
      <c r="D7" s="117"/>
      <c r="E7" s="32"/>
      <c r="F7" s="32"/>
      <c r="G7" s="32"/>
      <c r="H7" s="32"/>
      <c r="I7" s="32"/>
      <c r="J7" s="33"/>
      <c r="K7" s="33"/>
      <c r="L7" s="31"/>
    </row>
    <row r="8" spans="1:12" ht="18" customHeight="1" x14ac:dyDescent="0.25">
      <c r="B8" s="112" t="s">
        <v>55</v>
      </c>
      <c r="C8" s="118"/>
      <c r="D8" s="118"/>
      <c r="E8" s="118"/>
      <c r="F8" s="118"/>
      <c r="G8" s="118"/>
      <c r="H8" s="118"/>
      <c r="I8" s="118"/>
      <c r="J8" s="118"/>
      <c r="K8" s="118"/>
      <c r="L8" s="31"/>
    </row>
    <row r="9" spans="1:12" ht="18" customHeight="1" x14ac:dyDescent="0.25">
      <c r="B9" s="34"/>
      <c r="C9" s="35"/>
      <c r="D9" s="35"/>
      <c r="E9" s="35"/>
      <c r="F9" s="35"/>
      <c r="G9" s="35"/>
      <c r="H9" s="35"/>
      <c r="I9" s="35"/>
      <c r="J9" s="35"/>
      <c r="K9" s="35"/>
      <c r="L9" s="31"/>
    </row>
    <row r="10" spans="1:12" x14ac:dyDescent="0.25">
      <c r="B10" s="100" t="s">
        <v>63</v>
      </c>
      <c r="C10" s="100"/>
      <c r="D10" s="100"/>
      <c r="E10" s="100"/>
      <c r="F10" s="100"/>
      <c r="G10" s="36"/>
      <c r="H10" s="36"/>
      <c r="I10" s="36"/>
      <c r="J10" s="36"/>
      <c r="K10" s="37"/>
      <c r="L10" s="31"/>
    </row>
    <row r="11" spans="1:12" ht="25.5" x14ac:dyDescent="0.25">
      <c r="B11" s="110" t="s">
        <v>8</v>
      </c>
      <c r="C11" s="110"/>
      <c r="D11" s="110"/>
      <c r="E11" s="110"/>
      <c r="F11" s="110"/>
      <c r="G11" s="18" t="s">
        <v>69</v>
      </c>
      <c r="H11" s="18" t="s">
        <v>275</v>
      </c>
      <c r="I11" s="27" t="s">
        <v>293</v>
      </c>
      <c r="J11" s="18" t="s">
        <v>284</v>
      </c>
      <c r="K11" s="1" t="s">
        <v>18</v>
      </c>
      <c r="L11" s="1" t="s">
        <v>46</v>
      </c>
    </row>
    <row r="12" spans="1:12" s="21" customFormat="1" ht="11.25" x14ac:dyDescent="0.2">
      <c r="B12" s="111">
        <v>1</v>
      </c>
      <c r="C12" s="111"/>
      <c r="D12" s="111"/>
      <c r="E12" s="111"/>
      <c r="F12" s="111"/>
      <c r="G12" s="20">
        <v>2</v>
      </c>
      <c r="H12" s="19">
        <v>2</v>
      </c>
      <c r="I12" s="19">
        <v>3</v>
      </c>
      <c r="J12" s="19">
        <v>4</v>
      </c>
      <c r="K12" s="19" t="s">
        <v>283</v>
      </c>
      <c r="L12" s="19" t="s">
        <v>267</v>
      </c>
    </row>
    <row r="13" spans="1:12" x14ac:dyDescent="0.25">
      <c r="B13" s="113" t="s">
        <v>0</v>
      </c>
      <c r="C13" s="109"/>
      <c r="D13" s="109"/>
      <c r="E13" s="109"/>
      <c r="F13" s="114"/>
      <c r="G13" s="79">
        <f>G14+G15</f>
        <v>464922.66</v>
      </c>
      <c r="H13" s="79">
        <f>H14+H15</f>
        <v>503704.56</v>
      </c>
      <c r="I13" s="79">
        <f>I14+I15</f>
        <v>918088</v>
      </c>
      <c r="J13" s="79">
        <f>J14+J15</f>
        <v>479991.53</v>
      </c>
      <c r="K13" s="79">
        <f>J13/I13*100</f>
        <v>52.281647293069945</v>
      </c>
      <c r="L13" s="79">
        <f>J13/H13*100</f>
        <v>95.292274106075197</v>
      </c>
    </row>
    <row r="14" spans="1:12" x14ac:dyDescent="0.25">
      <c r="B14" s="106" t="s">
        <v>48</v>
      </c>
      <c r="C14" s="107"/>
      <c r="D14" s="107"/>
      <c r="E14" s="107"/>
      <c r="F14" s="115"/>
      <c r="G14" s="80">
        <v>464922.66</v>
      </c>
      <c r="H14" s="80">
        <v>503704.56</v>
      </c>
      <c r="I14" s="80">
        <v>918088</v>
      </c>
      <c r="J14" s="80">
        <v>479991.53</v>
      </c>
      <c r="K14" s="79"/>
      <c r="L14" s="79"/>
    </row>
    <row r="15" spans="1:12" x14ac:dyDescent="0.25">
      <c r="B15" s="119" t="s">
        <v>49</v>
      </c>
      <c r="C15" s="115"/>
      <c r="D15" s="115"/>
      <c r="E15" s="115"/>
      <c r="F15" s="115"/>
      <c r="G15" s="80">
        <v>0</v>
      </c>
      <c r="H15" s="80"/>
      <c r="I15" s="80">
        <v>0</v>
      </c>
      <c r="J15" s="80">
        <v>0</v>
      </c>
      <c r="K15" s="79"/>
      <c r="L15" s="79"/>
    </row>
    <row r="16" spans="1:12" x14ac:dyDescent="0.25">
      <c r="B16" s="101" t="s">
        <v>1</v>
      </c>
      <c r="C16" s="102"/>
      <c r="D16" s="102"/>
      <c r="E16" s="102"/>
      <c r="F16" s="103"/>
      <c r="G16" s="79">
        <f>G17+G18</f>
        <v>489691.16</v>
      </c>
      <c r="H16" s="79">
        <f>H17+H18</f>
        <v>519255.89</v>
      </c>
      <c r="I16" s="79">
        <f>I17+I18</f>
        <v>918088</v>
      </c>
      <c r="J16" s="79">
        <f>J17+J18</f>
        <v>564972.81999999995</v>
      </c>
      <c r="K16" s="79">
        <f t="shared" ref="K16:K19" si="0">J16/I16*100</f>
        <v>61.537981108564757</v>
      </c>
      <c r="L16" s="79">
        <f>J16/H16*100</f>
        <v>108.80431611473871</v>
      </c>
    </row>
    <row r="17" spans="2:23" x14ac:dyDescent="0.25">
      <c r="B17" s="120" t="s">
        <v>50</v>
      </c>
      <c r="C17" s="107"/>
      <c r="D17" s="107"/>
      <c r="E17" s="107"/>
      <c r="F17" s="107"/>
      <c r="G17" s="80">
        <v>484865</v>
      </c>
      <c r="H17" s="80">
        <v>519255.89</v>
      </c>
      <c r="I17" s="80">
        <v>918088</v>
      </c>
      <c r="J17" s="80">
        <v>563571.12</v>
      </c>
      <c r="K17" s="79"/>
      <c r="L17" s="79"/>
    </row>
    <row r="18" spans="2:23" x14ac:dyDescent="0.25">
      <c r="B18" s="121" t="s">
        <v>51</v>
      </c>
      <c r="C18" s="115"/>
      <c r="D18" s="115"/>
      <c r="E18" s="115"/>
      <c r="F18" s="115"/>
      <c r="G18" s="81">
        <v>4826.16</v>
      </c>
      <c r="H18" s="81">
        <v>0</v>
      </c>
      <c r="I18" s="81">
        <v>0</v>
      </c>
      <c r="J18" s="81">
        <v>1401.7</v>
      </c>
      <c r="K18" s="79"/>
      <c r="L18" s="79"/>
    </row>
    <row r="19" spans="2:23" x14ac:dyDescent="0.25">
      <c r="B19" s="108" t="s">
        <v>61</v>
      </c>
      <c r="C19" s="109"/>
      <c r="D19" s="109"/>
      <c r="E19" s="109"/>
      <c r="F19" s="109"/>
      <c r="G19" s="79">
        <f>G13-G16</f>
        <v>-24768.5</v>
      </c>
      <c r="H19" s="79">
        <f>H13-H16</f>
        <v>-15551.330000000016</v>
      </c>
      <c r="I19" s="79">
        <f>I13-I16</f>
        <v>0</v>
      </c>
      <c r="J19" s="79">
        <f>J13-J16</f>
        <v>-84981.289999999921</v>
      </c>
      <c r="K19" s="79" t="e">
        <f t="shared" si="0"/>
        <v>#DIV/0!</v>
      </c>
      <c r="L19" s="79">
        <f t="shared" ref="L19" si="1">J19/H19*100</f>
        <v>546.45673392565027</v>
      </c>
    </row>
    <row r="20" spans="2:23" ht="18" x14ac:dyDescent="0.25">
      <c r="B20" s="32"/>
      <c r="C20" s="38"/>
      <c r="D20" s="38"/>
      <c r="E20" s="38"/>
      <c r="F20" s="38"/>
      <c r="G20" s="82"/>
      <c r="H20" s="82"/>
      <c r="I20" s="83"/>
      <c r="J20" s="83"/>
      <c r="K20" s="83"/>
      <c r="L20" s="83"/>
    </row>
    <row r="21" spans="2:23" ht="18" customHeight="1" x14ac:dyDescent="0.25">
      <c r="B21" s="100" t="s">
        <v>60</v>
      </c>
      <c r="C21" s="100"/>
      <c r="D21" s="100"/>
      <c r="E21" s="100"/>
      <c r="F21" s="100"/>
      <c r="G21" s="82"/>
      <c r="H21" s="82"/>
      <c r="I21" s="83"/>
      <c r="J21" s="83"/>
      <c r="K21" s="83"/>
      <c r="L21" s="83"/>
    </row>
    <row r="22" spans="2:23" ht="25.5" x14ac:dyDescent="0.25">
      <c r="B22" s="110" t="s">
        <v>8</v>
      </c>
      <c r="C22" s="110"/>
      <c r="D22" s="110"/>
      <c r="E22" s="110"/>
      <c r="F22" s="110"/>
      <c r="G22" s="84" t="s">
        <v>69</v>
      </c>
      <c r="H22" s="18" t="s">
        <v>275</v>
      </c>
      <c r="I22" s="27" t="s">
        <v>293</v>
      </c>
      <c r="J22" s="84" t="s">
        <v>284</v>
      </c>
      <c r="K22" s="85" t="s">
        <v>18</v>
      </c>
      <c r="L22" s="85" t="s">
        <v>46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2:23" s="21" customFormat="1" ht="11.25" x14ac:dyDescent="0.2">
      <c r="B23" s="111">
        <v>1</v>
      </c>
      <c r="C23" s="111"/>
      <c r="D23" s="111"/>
      <c r="E23" s="111"/>
      <c r="F23" s="111"/>
      <c r="G23" s="20">
        <v>2</v>
      </c>
      <c r="H23" s="19">
        <v>3</v>
      </c>
      <c r="I23" s="19">
        <v>4</v>
      </c>
      <c r="J23" s="19">
        <v>5</v>
      </c>
      <c r="K23" s="86" t="s">
        <v>20</v>
      </c>
      <c r="L23" s="86" t="s">
        <v>21</v>
      </c>
    </row>
    <row r="24" spans="2:23" ht="15.75" customHeight="1" x14ac:dyDescent="0.25">
      <c r="B24" s="106" t="s">
        <v>52</v>
      </c>
      <c r="C24" s="106"/>
      <c r="D24" s="106"/>
      <c r="E24" s="106"/>
      <c r="F24" s="106"/>
      <c r="G24" s="81">
        <v>0</v>
      </c>
      <c r="H24" s="81">
        <v>0</v>
      </c>
      <c r="I24" s="81">
        <v>0</v>
      </c>
      <c r="J24" s="81">
        <v>0</v>
      </c>
      <c r="K24" s="81"/>
      <c r="L24" s="8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2:23" x14ac:dyDescent="0.25">
      <c r="B25" s="106" t="s">
        <v>53</v>
      </c>
      <c r="C25" s="107"/>
      <c r="D25" s="107"/>
      <c r="E25" s="107"/>
      <c r="F25" s="107"/>
      <c r="G25" s="81">
        <v>0</v>
      </c>
      <c r="H25" s="81">
        <v>0</v>
      </c>
      <c r="I25" s="81">
        <v>0</v>
      </c>
      <c r="J25" s="81">
        <v>0</v>
      </c>
      <c r="K25" s="81"/>
      <c r="L25" s="8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2:23" s="31" customFormat="1" ht="15" customHeight="1" x14ac:dyDescent="0.25">
      <c r="B26" s="105" t="s">
        <v>54</v>
      </c>
      <c r="C26" s="105"/>
      <c r="D26" s="105"/>
      <c r="E26" s="105"/>
      <c r="F26" s="105"/>
      <c r="G26" s="79"/>
      <c r="H26" s="79"/>
      <c r="I26" s="79"/>
      <c r="J26" s="79"/>
      <c r="K26" s="79"/>
      <c r="L26" s="7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2:23" s="31" customFormat="1" ht="15" customHeight="1" x14ac:dyDescent="0.25">
      <c r="B27" s="105" t="s">
        <v>56</v>
      </c>
      <c r="C27" s="105"/>
      <c r="D27" s="105"/>
      <c r="E27" s="105"/>
      <c r="F27" s="105"/>
      <c r="G27" s="79"/>
      <c r="H27" s="79"/>
      <c r="I27" s="79"/>
      <c r="J27" s="79"/>
      <c r="K27" s="79"/>
      <c r="L27" s="7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2:23" x14ac:dyDescent="0.25">
      <c r="B28" s="108" t="s">
        <v>62</v>
      </c>
      <c r="C28" s="109"/>
      <c r="D28" s="109"/>
      <c r="E28" s="109"/>
      <c r="F28" s="109"/>
      <c r="G28" s="79"/>
      <c r="H28" s="79"/>
      <c r="I28" s="79"/>
      <c r="J28" s="79"/>
      <c r="K28" s="79"/>
      <c r="L28" s="7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2:23" ht="11.25" customHeight="1" x14ac:dyDescent="0.25">
      <c r="B29" s="39"/>
      <c r="C29" s="40"/>
      <c r="D29" s="40"/>
      <c r="E29" s="40"/>
      <c r="F29" s="40"/>
      <c r="G29" s="41"/>
      <c r="H29" s="41"/>
      <c r="I29" s="41"/>
      <c r="J29" s="41"/>
      <c r="K29" s="41"/>
      <c r="L29" s="31"/>
    </row>
    <row r="30" spans="2:23" ht="11.25" customHeight="1" x14ac:dyDescent="0.25">
      <c r="B30" s="50"/>
      <c r="C30" s="40"/>
      <c r="D30" s="40"/>
      <c r="E30" s="40"/>
      <c r="F30" s="40"/>
      <c r="G30" s="41"/>
      <c r="H30" s="41"/>
      <c r="I30" s="41"/>
      <c r="J30" s="41"/>
      <c r="K30" s="41"/>
      <c r="L30" s="31"/>
    </row>
    <row r="31" spans="2:23" ht="26.25" customHeight="1" x14ac:dyDescent="0.25">
      <c r="B31" s="110" t="s">
        <v>8</v>
      </c>
      <c r="C31" s="110"/>
      <c r="D31" s="110"/>
      <c r="E31" s="110"/>
      <c r="F31" s="110"/>
      <c r="G31" s="84" t="s">
        <v>69</v>
      </c>
      <c r="H31" s="18" t="s">
        <v>275</v>
      </c>
      <c r="I31" s="27" t="s">
        <v>293</v>
      </c>
      <c r="J31" s="84" t="s">
        <v>284</v>
      </c>
      <c r="K31" s="85" t="s">
        <v>18</v>
      </c>
      <c r="L31" s="85" t="s">
        <v>46</v>
      </c>
    </row>
    <row r="32" spans="2:23" ht="23.25" customHeight="1" x14ac:dyDescent="0.25">
      <c r="B32" s="111">
        <v>1</v>
      </c>
      <c r="C32" s="111"/>
      <c r="D32" s="111"/>
      <c r="E32" s="111"/>
      <c r="F32" s="111"/>
      <c r="G32" s="20">
        <v>2</v>
      </c>
      <c r="H32" s="19">
        <v>3</v>
      </c>
      <c r="I32" s="19">
        <v>4</v>
      </c>
      <c r="J32" s="19">
        <v>5</v>
      </c>
      <c r="K32" s="86" t="s">
        <v>20</v>
      </c>
      <c r="L32" s="86" t="s">
        <v>21</v>
      </c>
    </row>
    <row r="33" spans="2:12" ht="15" customHeight="1" x14ac:dyDescent="0.25">
      <c r="B33" s="106" t="s">
        <v>268</v>
      </c>
      <c r="C33" s="106"/>
      <c r="D33" s="106"/>
      <c r="E33" s="106"/>
      <c r="F33" s="106"/>
      <c r="G33" s="81">
        <v>0</v>
      </c>
      <c r="H33" s="81">
        <v>65774.039999999994</v>
      </c>
      <c r="I33" s="81">
        <v>-56782</v>
      </c>
      <c r="J33" s="81">
        <v>-56782.37</v>
      </c>
      <c r="K33" s="81">
        <f>J33/I33*100</f>
        <v>100.0006516149484</v>
      </c>
      <c r="L33" s="81">
        <f>J33/H33*100</f>
        <v>-86.329454599413395</v>
      </c>
    </row>
    <row r="34" spans="2:12" ht="27" customHeight="1" x14ac:dyDescent="0.25">
      <c r="B34" s="106" t="s">
        <v>269</v>
      </c>
      <c r="C34" s="107"/>
      <c r="D34" s="107"/>
      <c r="E34" s="107"/>
      <c r="F34" s="107"/>
      <c r="G34" s="81">
        <v>0</v>
      </c>
      <c r="H34" s="81">
        <v>0</v>
      </c>
      <c r="I34" s="81">
        <v>0</v>
      </c>
      <c r="J34" s="81">
        <v>0</v>
      </c>
      <c r="K34" s="81"/>
      <c r="L34" s="81"/>
    </row>
    <row r="35" spans="2:12" ht="15" customHeight="1" x14ac:dyDescent="0.25">
      <c r="B35" s="105" t="s">
        <v>270</v>
      </c>
      <c r="C35" s="105"/>
      <c r="D35" s="105"/>
      <c r="E35" s="105"/>
      <c r="F35" s="105"/>
      <c r="G35" s="79"/>
      <c r="H35" s="79">
        <v>15551.33</v>
      </c>
      <c r="I35" s="79">
        <v>-56782</v>
      </c>
      <c r="J35" s="79">
        <v>84981.29</v>
      </c>
      <c r="K35" s="81">
        <f t="shared" ref="K35:K36" si="2">J35/I35*100</f>
        <v>-149.66237540065512</v>
      </c>
      <c r="L35" s="81">
        <f t="shared" ref="L35" si="3">J35/H35*100</f>
        <v>546.45673392565129</v>
      </c>
    </row>
    <row r="36" spans="2:12" ht="25.5" customHeight="1" x14ac:dyDescent="0.25">
      <c r="B36" s="108" t="s">
        <v>271</v>
      </c>
      <c r="C36" s="109"/>
      <c r="D36" s="109"/>
      <c r="E36" s="109"/>
      <c r="F36" s="109"/>
      <c r="G36" s="79"/>
      <c r="H36" s="79">
        <f>H33+H34-H35</f>
        <v>50222.709999999992</v>
      </c>
      <c r="I36" s="79">
        <f>I33+I34-I35</f>
        <v>0</v>
      </c>
      <c r="J36" s="79">
        <f>J33+J34-J35</f>
        <v>-141763.66</v>
      </c>
      <c r="K36" s="81" t="e">
        <f t="shared" si="2"/>
        <v>#DIV/0!</v>
      </c>
      <c r="L36" s="81">
        <f>J36/H36*100</f>
        <v>-282.27003281981405</v>
      </c>
    </row>
    <row r="37" spans="2:12" x14ac:dyDescent="0.25"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</sheetData>
  <mergeCells count="30">
    <mergeCell ref="B5:L5"/>
    <mergeCell ref="B10:F10"/>
    <mergeCell ref="B22:F22"/>
    <mergeCell ref="B23:F23"/>
    <mergeCell ref="B24:F24"/>
    <mergeCell ref="B12:F12"/>
    <mergeCell ref="B13:F13"/>
    <mergeCell ref="B14:F14"/>
    <mergeCell ref="B6:K6"/>
    <mergeCell ref="B11:F11"/>
    <mergeCell ref="B7:D7"/>
    <mergeCell ref="B8:K8"/>
    <mergeCell ref="B15:F15"/>
    <mergeCell ref="B19:F19"/>
    <mergeCell ref="B17:F17"/>
    <mergeCell ref="B18:F18"/>
    <mergeCell ref="B21:F21"/>
    <mergeCell ref="B16:F16"/>
    <mergeCell ref="B37:F37"/>
    <mergeCell ref="G37:K37"/>
    <mergeCell ref="B26:F26"/>
    <mergeCell ref="B25:F25"/>
    <mergeCell ref="B27:F27"/>
    <mergeCell ref="B28:F28"/>
    <mergeCell ref="B31:F31"/>
    <mergeCell ref="B32:F32"/>
    <mergeCell ref="B33:F33"/>
    <mergeCell ref="B34:F34"/>
    <mergeCell ref="B35:F35"/>
    <mergeCell ref="B36:F36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5"/>
  <sheetViews>
    <sheetView topLeftCell="A34" zoomScale="115" zoomScaleNormal="115" workbookViewId="0">
      <selection activeCell="I85" sqref="I8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7" width="14.28515625" customWidth="1"/>
    <col min="8" max="8" width="15.140625" customWidth="1"/>
    <col min="9" max="9" width="14.140625" customWidth="1"/>
    <col min="10" max="10" width="14.28515625" customWidth="1"/>
    <col min="11" max="11" width="12.42578125" customWidth="1"/>
  </cols>
  <sheetData>
    <row r="1" spans="1:11" x14ac:dyDescent="0.25">
      <c r="A1" t="s">
        <v>253</v>
      </c>
    </row>
    <row r="2" spans="1:11" x14ac:dyDescent="0.25">
      <c r="A2" t="s">
        <v>272</v>
      </c>
    </row>
    <row r="3" spans="1:11" x14ac:dyDescent="0.25">
      <c r="A3" t="s">
        <v>273</v>
      </c>
    </row>
    <row r="4" spans="1:11" ht="18" customHeight="1" x14ac:dyDescent="0.25">
      <c r="B4" s="2"/>
      <c r="C4" s="2"/>
      <c r="D4" s="2"/>
      <c r="E4" s="14"/>
      <c r="F4" s="2"/>
      <c r="G4" s="2"/>
      <c r="H4" s="2"/>
      <c r="I4" s="2"/>
      <c r="J4" s="2"/>
    </row>
    <row r="5" spans="1:11" ht="15.75" customHeight="1" x14ac:dyDescent="0.25">
      <c r="B5" s="112" t="s">
        <v>13</v>
      </c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0.5" customHeight="1" x14ac:dyDescent="0.25">
      <c r="B6" s="32"/>
      <c r="C6" s="32"/>
      <c r="D6" s="32"/>
      <c r="E6" s="32"/>
      <c r="F6" s="32"/>
      <c r="G6" s="32"/>
      <c r="H6" s="32"/>
      <c r="I6" s="33"/>
      <c r="J6" s="33"/>
      <c r="K6" s="31"/>
    </row>
    <row r="7" spans="1:11" ht="18" customHeight="1" x14ac:dyDescent="0.25">
      <c r="B7" s="112" t="s">
        <v>59</v>
      </c>
      <c r="C7" s="112"/>
      <c r="D7" s="112"/>
      <c r="E7" s="112"/>
      <c r="F7" s="112"/>
      <c r="G7" s="112"/>
      <c r="H7" s="112"/>
      <c r="I7" s="112"/>
      <c r="J7" s="112"/>
      <c r="K7" s="112"/>
    </row>
    <row r="8" spans="1:11" ht="6.75" customHeight="1" x14ac:dyDescent="0.25">
      <c r="B8" s="32"/>
      <c r="C8" s="32"/>
      <c r="D8" s="32"/>
      <c r="E8" s="32"/>
      <c r="F8" s="32"/>
      <c r="G8" s="32"/>
      <c r="H8" s="32"/>
      <c r="I8" s="33"/>
      <c r="J8" s="33"/>
      <c r="K8" s="31"/>
    </row>
    <row r="9" spans="1:11" ht="15.75" customHeight="1" x14ac:dyDescent="0.25">
      <c r="B9" s="112" t="s">
        <v>19</v>
      </c>
      <c r="C9" s="112"/>
      <c r="D9" s="112"/>
      <c r="E9" s="112"/>
      <c r="F9" s="112"/>
      <c r="G9" s="112"/>
      <c r="H9" s="112"/>
      <c r="I9" s="112"/>
      <c r="J9" s="112"/>
      <c r="K9" s="112"/>
    </row>
    <row r="10" spans="1:11" ht="18" x14ac:dyDescent="0.25">
      <c r="B10" s="32"/>
      <c r="C10" s="32"/>
      <c r="D10" s="32"/>
      <c r="E10" s="32"/>
      <c r="F10" s="32"/>
      <c r="G10" s="32"/>
      <c r="H10" s="32"/>
      <c r="I10" s="33"/>
      <c r="J10" s="33"/>
      <c r="K10" s="31"/>
    </row>
    <row r="11" spans="1:11" ht="36" customHeight="1" x14ac:dyDescent="0.25">
      <c r="B11" s="122" t="s">
        <v>8</v>
      </c>
      <c r="C11" s="123"/>
      <c r="D11" s="123"/>
      <c r="E11" s="123"/>
      <c r="F11" s="124"/>
      <c r="G11" s="90" t="s">
        <v>278</v>
      </c>
      <c r="H11" s="27" t="s">
        <v>293</v>
      </c>
      <c r="I11" s="90" t="s">
        <v>285</v>
      </c>
      <c r="J11" s="27" t="s">
        <v>18</v>
      </c>
      <c r="K11" s="27" t="s">
        <v>46</v>
      </c>
    </row>
    <row r="12" spans="1:11" s="21" customFormat="1" ht="11.25" x14ac:dyDescent="0.2">
      <c r="B12" s="125">
        <v>1</v>
      </c>
      <c r="C12" s="126"/>
      <c r="D12" s="126"/>
      <c r="E12" s="126"/>
      <c r="F12" s="127"/>
      <c r="G12" s="28">
        <v>2</v>
      </c>
      <c r="H12" s="28">
        <v>3</v>
      </c>
      <c r="I12" s="28">
        <v>5</v>
      </c>
      <c r="J12" s="28" t="s">
        <v>20</v>
      </c>
      <c r="K12" s="28" t="s">
        <v>136</v>
      </c>
    </row>
    <row r="13" spans="1:11" x14ac:dyDescent="0.25">
      <c r="B13" s="6"/>
      <c r="C13" s="6"/>
      <c r="D13" s="6"/>
      <c r="E13" s="6"/>
      <c r="F13" s="6" t="s">
        <v>47</v>
      </c>
      <c r="G13" s="42"/>
      <c r="H13" s="42"/>
      <c r="I13" s="43"/>
      <c r="J13" s="43"/>
      <c r="K13" s="43"/>
    </row>
    <row r="14" spans="1:11" ht="15.75" customHeight="1" x14ac:dyDescent="0.25">
      <c r="B14" s="6">
        <v>6</v>
      </c>
      <c r="C14" s="6"/>
      <c r="D14" s="6"/>
      <c r="E14" s="6"/>
      <c r="F14" s="6" t="s">
        <v>2</v>
      </c>
      <c r="G14" s="42">
        <f>G15+G25+G28+G31+G36</f>
        <v>503704.56</v>
      </c>
      <c r="H14" s="42">
        <f>H15+H25+H28+H31+H36</f>
        <v>1190680</v>
      </c>
      <c r="I14" s="42">
        <f>I15+I25+I28+I31+I36</f>
        <v>479991.52999999997</v>
      </c>
      <c r="J14" s="43">
        <f>I14/G14*100</f>
        <v>95.292274106075197</v>
      </c>
      <c r="K14" s="43">
        <f>I14/H14*100</f>
        <v>40.312387039338866</v>
      </c>
    </row>
    <row r="15" spans="1:11" ht="25.5" x14ac:dyDescent="0.25">
      <c r="B15" s="6"/>
      <c r="C15" s="11">
        <v>63</v>
      </c>
      <c r="D15" s="11"/>
      <c r="E15" s="11"/>
      <c r="F15" s="11" t="s">
        <v>22</v>
      </c>
      <c r="G15" s="42">
        <f>G16+G18+G21+G23</f>
        <v>468252.22</v>
      </c>
      <c r="H15" s="42">
        <f>H16+H18+H21+H23</f>
        <v>973420</v>
      </c>
      <c r="I15" s="42">
        <f>I16+I18+I21+I23</f>
        <v>415854.8</v>
      </c>
      <c r="J15" s="43">
        <f>I15/G15*100</f>
        <v>88.810000729948484</v>
      </c>
      <c r="K15" s="43">
        <f>I15/H15*100</f>
        <v>42.72100429413819</v>
      </c>
    </row>
    <row r="16" spans="1:11" x14ac:dyDescent="0.25">
      <c r="B16" s="7"/>
      <c r="C16" s="7"/>
      <c r="D16" s="7">
        <v>634</v>
      </c>
      <c r="E16" s="7"/>
      <c r="F16" s="7" t="s">
        <v>70</v>
      </c>
      <c r="G16" s="42">
        <f>G17</f>
        <v>0</v>
      </c>
      <c r="H16" s="42">
        <f t="shared" ref="H16:I16" si="0">H17</f>
        <v>0</v>
      </c>
      <c r="I16" s="42">
        <f t="shared" si="0"/>
        <v>0</v>
      </c>
      <c r="J16" s="43"/>
      <c r="K16" s="43"/>
    </row>
    <row r="17" spans="2:11" x14ac:dyDescent="0.25">
      <c r="B17" s="7"/>
      <c r="C17" s="7"/>
      <c r="D17" s="7"/>
      <c r="E17" s="7">
        <v>6341</v>
      </c>
      <c r="F17" s="7" t="s">
        <v>71</v>
      </c>
      <c r="G17" s="43">
        <v>0</v>
      </c>
      <c r="H17" s="42">
        <v>0</v>
      </c>
      <c r="I17" s="43">
        <v>0</v>
      </c>
      <c r="J17" s="43"/>
      <c r="K17" s="43"/>
    </row>
    <row r="18" spans="2:11" x14ac:dyDescent="0.25">
      <c r="B18" s="7"/>
      <c r="C18" s="7"/>
      <c r="D18" s="7">
        <v>636</v>
      </c>
      <c r="E18" s="7"/>
      <c r="F18" s="7" t="s">
        <v>72</v>
      </c>
      <c r="G18" s="42">
        <f>G19+G20</f>
        <v>359001.32</v>
      </c>
      <c r="H18" s="42">
        <f>H19+H20</f>
        <v>890765</v>
      </c>
      <c r="I18" s="42">
        <f>I19+I20</f>
        <v>415058.3</v>
      </c>
      <c r="J18" s="43">
        <f>I18/G18*100</f>
        <v>115.61470024678459</v>
      </c>
      <c r="K18" s="43"/>
    </row>
    <row r="19" spans="2:11" x14ac:dyDescent="0.25">
      <c r="B19" s="7"/>
      <c r="C19" s="7"/>
      <c r="D19" s="7"/>
      <c r="E19" s="7">
        <v>6361</v>
      </c>
      <c r="F19" s="7" t="s">
        <v>88</v>
      </c>
      <c r="G19" s="42">
        <v>359001.32</v>
      </c>
      <c r="H19" s="42">
        <v>890765</v>
      </c>
      <c r="I19" s="42">
        <v>415058.3</v>
      </c>
      <c r="J19" s="43"/>
      <c r="K19" s="43"/>
    </row>
    <row r="20" spans="2:11" x14ac:dyDescent="0.25">
      <c r="B20" s="7"/>
      <c r="C20" s="7"/>
      <c r="D20" s="7"/>
      <c r="E20" s="7">
        <v>6362</v>
      </c>
      <c r="F20" s="7" t="s">
        <v>73</v>
      </c>
      <c r="G20" s="43">
        <v>0</v>
      </c>
      <c r="H20" s="42"/>
      <c r="I20" s="43">
        <v>0</v>
      </c>
      <c r="J20" s="43"/>
      <c r="K20" s="43"/>
    </row>
    <row r="21" spans="2:11" x14ac:dyDescent="0.25">
      <c r="B21" s="7"/>
      <c r="C21" s="7"/>
      <c r="D21" s="7">
        <v>638</v>
      </c>
      <c r="E21" s="7"/>
      <c r="F21" s="7" t="s">
        <v>74</v>
      </c>
      <c r="G21" s="42">
        <f>G22</f>
        <v>108454.39999999999</v>
      </c>
      <c r="H21" s="42">
        <f>H22</f>
        <v>80000</v>
      </c>
      <c r="I21" s="42">
        <f>I22</f>
        <v>0</v>
      </c>
      <c r="J21" s="43">
        <f>I21/G21*100</f>
        <v>0</v>
      </c>
      <c r="K21" s="43"/>
    </row>
    <row r="22" spans="2:11" x14ac:dyDescent="0.25">
      <c r="B22" s="7"/>
      <c r="C22" s="7"/>
      <c r="D22" s="8"/>
      <c r="E22" s="7">
        <v>6381</v>
      </c>
      <c r="F22" s="7" t="s">
        <v>75</v>
      </c>
      <c r="G22" s="43">
        <v>108454.39999999999</v>
      </c>
      <c r="H22" s="42">
        <v>80000</v>
      </c>
      <c r="I22" s="43">
        <v>0</v>
      </c>
      <c r="J22" s="43"/>
      <c r="K22" s="43"/>
    </row>
    <row r="23" spans="2:11" x14ac:dyDescent="0.25">
      <c r="B23" s="7"/>
      <c r="C23" s="7"/>
      <c r="D23" s="7">
        <v>639</v>
      </c>
      <c r="E23" s="7"/>
      <c r="F23" s="7" t="s">
        <v>76</v>
      </c>
      <c r="G23" s="42">
        <f>G24</f>
        <v>796.5</v>
      </c>
      <c r="H23" s="42">
        <v>2655</v>
      </c>
      <c r="I23" s="42">
        <f>I24</f>
        <v>796.5</v>
      </c>
      <c r="J23" s="43">
        <f>I23/G23*100</f>
        <v>100</v>
      </c>
      <c r="K23" s="43"/>
    </row>
    <row r="24" spans="2:11" x14ac:dyDescent="0.25">
      <c r="B24" s="7"/>
      <c r="C24" s="7"/>
      <c r="D24" s="7"/>
      <c r="E24" s="7">
        <v>6393</v>
      </c>
      <c r="F24" s="7" t="s">
        <v>77</v>
      </c>
      <c r="G24" s="43">
        <v>796.5</v>
      </c>
      <c r="H24" s="42">
        <v>0</v>
      </c>
      <c r="I24" s="43">
        <v>796.5</v>
      </c>
      <c r="J24" s="43"/>
      <c r="K24" s="43"/>
    </row>
    <row r="25" spans="2:11" x14ac:dyDescent="0.25">
      <c r="B25" s="7"/>
      <c r="C25" s="7">
        <v>64</v>
      </c>
      <c r="D25" s="7"/>
      <c r="E25" s="8"/>
      <c r="F25" s="7" t="s">
        <v>78</v>
      </c>
      <c r="G25" s="42">
        <f t="shared" ref="G25:I26" si="1">G26</f>
        <v>7.95</v>
      </c>
      <c r="H25" s="42">
        <f t="shared" si="1"/>
        <v>0</v>
      </c>
      <c r="I25" s="42">
        <f t="shared" si="1"/>
        <v>0</v>
      </c>
      <c r="J25" s="43">
        <f>I25/G25*100</f>
        <v>0</v>
      </c>
      <c r="K25" s="43">
        <v>0</v>
      </c>
    </row>
    <row r="26" spans="2:11" x14ac:dyDescent="0.25">
      <c r="B26" s="7"/>
      <c r="C26" s="7"/>
      <c r="D26" s="7">
        <v>641</v>
      </c>
      <c r="E26" s="8"/>
      <c r="F26" s="7" t="s">
        <v>79</v>
      </c>
      <c r="G26" s="42">
        <f t="shared" si="1"/>
        <v>7.95</v>
      </c>
      <c r="H26" s="42">
        <f t="shared" si="1"/>
        <v>0</v>
      </c>
      <c r="I26" s="42">
        <f t="shared" si="1"/>
        <v>0</v>
      </c>
      <c r="J26" s="43">
        <f>I26/G26*100</f>
        <v>0</v>
      </c>
      <c r="K26" s="43"/>
    </row>
    <row r="27" spans="2:11" x14ac:dyDescent="0.25">
      <c r="B27" s="7"/>
      <c r="C27" s="7"/>
      <c r="D27" s="8"/>
      <c r="E27" s="8">
        <v>6413</v>
      </c>
      <c r="F27" s="7" t="s">
        <v>80</v>
      </c>
      <c r="G27" s="43">
        <v>7.95</v>
      </c>
      <c r="H27" s="42">
        <v>0</v>
      </c>
      <c r="I27" s="43">
        <v>0</v>
      </c>
      <c r="J27" s="43"/>
      <c r="K27" s="43"/>
    </row>
    <row r="28" spans="2:11" ht="25.5" x14ac:dyDescent="0.25">
      <c r="B28" s="7"/>
      <c r="C28" s="7">
        <v>65</v>
      </c>
      <c r="D28" s="8"/>
      <c r="E28" s="8"/>
      <c r="F28" s="23" t="s">
        <v>81</v>
      </c>
      <c r="G28" s="42">
        <f t="shared" ref="G28:I29" si="2">G29</f>
        <v>4447</v>
      </c>
      <c r="H28" s="42">
        <f t="shared" si="2"/>
        <v>22055</v>
      </c>
      <c r="I28" s="42">
        <f t="shared" si="2"/>
        <v>3131.3</v>
      </c>
      <c r="J28" s="43">
        <f>I28/G28*100</f>
        <v>70.413762086800091</v>
      </c>
      <c r="K28" s="43">
        <f>I28/H28*100</f>
        <v>14.197687599183858</v>
      </c>
    </row>
    <row r="29" spans="2:11" x14ac:dyDescent="0.25">
      <c r="B29" s="7"/>
      <c r="C29" s="7"/>
      <c r="D29" s="8">
        <v>652</v>
      </c>
      <c r="E29" s="8"/>
      <c r="F29" s="7" t="s">
        <v>82</v>
      </c>
      <c r="G29" s="42">
        <f t="shared" si="2"/>
        <v>4447</v>
      </c>
      <c r="H29" s="42">
        <f t="shared" si="2"/>
        <v>22055</v>
      </c>
      <c r="I29" s="42">
        <f t="shared" si="2"/>
        <v>3131.3</v>
      </c>
      <c r="J29" s="43"/>
      <c r="K29" s="43"/>
    </row>
    <row r="30" spans="2:11" x14ac:dyDescent="0.25">
      <c r="B30" s="7"/>
      <c r="C30" s="7"/>
      <c r="D30" s="8"/>
      <c r="E30" s="8">
        <v>6526</v>
      </c>
      <c r="F30" s="7" t="s">
        <v>83</v>
      </c>
      <c r="G30" s="43">
        <v>4447</v>
      </c>
      <c r="H30" s="42">
        <v>22055</v>
      </c>
      <c r="I30" s="43">
        <v>3131.3</v>
      </c>
      <c r="J30" s="43">
        <f>I30/G30*100</f>
        <v>70.413762086800091</v>
      </c>
      <c r="K30" s="43"/>
    </row>
    <row r="31" spans="2:11" ht="25.5" x14ac:dyDescent="0.25">
      <c r="B31" s="7"/>
      <c r="C31" s="7">
        <v>66</v>
      </c>
      <c r="D31" s="8"/>
      <c r="E31" s="8"/>
      <c r="F31" s="11" t="s">
        <v>23</v>
      </c>
      <c r="G31" s="42">
        <f>G32</f>
        <v>38</v>
      </c>
      <c r="H31" s="42">
        <f>H32+H35</f>
        <v>5000</v>
      </c>
      <c r="I31" s="42">
        <f>I32</f>
        <v>0</v>
      </c>
      <c r="J31" s="43">
        <v>0</v>
      </c>
      <c r="K31" s="43">
        <f>I31/H31*100</f>
        <v>0</v>
      </c>
    </row>
    <row r="32" spans="2:11" ht="25.5" x14ac:dyDescent="0.25">
      <c r="B32" s="7"/>
      <c r="C32" s="17"/>
      <c r="D32" s="8">
        <v>661</v>
      </c>
      <c r="E32" s="8"/>
      <c r="F32" s="11" t="s">
        <v>24</v>
      </c>
      <c r="G32" s="42">
        <f>G33+G34</f>
        <v>38</v>
      </c>
      <c r="H32" s="42">
        <v>0</v>
      </c>
      <c r="I32" s="42">
        <f>I33+I34</f>
        <v>0</v>
      </c>
      <c r="J32" s="43">
        <v>0</v>
      </c>
      <c r="K32" s="43"/>
    </row>
    <row r="33" spans="2:11" x14ac:dyDescent="0.25">
      <c r="B33" s="7"/>
      <c r="C33" s="17"/>
      <c r="D33" s="8"/>
      <c r="E33" s="8">
        <v>6614</v>
      </c>
      <c r="F33" s="11" t="s">
        <v>25</v>
      </c>
      <c r="G33" s="43"/>
      <c r="H33" s="42"/>
      <c r="I33" s="43">
        <v>0</v>
      </c>
      <c r="J33" s="43"/>
      <c r="K33" s="43"/>
    </row>
    <row r="34" spans="2:11" x14ac:dyDescent="0.25">
      <c r="B34" s="7"/>
      <c r="C34" s="7"/>
      <c r="D34" s="8"/>
      <c r="E34" s="8">
        <v>6615</v>
      </c>
      <c r="F34" s="11" t="s">
        <v>84</v>
      </c>
      <c r="G34" s="43">
        <v>38</v>
      </c>
      <c r="H34" s="42"/>
      <c r="I34" s="43">
        <v>0</v>
      </c>
      <c r="J34" s="43"/>
      <c r="K34" s="43"/>
    </row>
    <row r="35" spans="2:11" ht="18" customHeight="1" x14ac:dyDescent="0.25">
      <c r="B35" s="7"/>
      <c r="C35" s="7"/>
      <c r="D35" s="8">
        <v>663</v>
      </c>
      <c r="E35" s="8"/>
      <c r="F35" s="11" t="s">
        <v>135</v>
      </c>
      <c r="G35" s="43"/>
      <c r="H35" s="42">
        <v>5000</v>
      </c>
      <c r="I35" s="43"/>
      <c r="J35" s="43">
        <v>0</v>
      </c>
      <c r="K35" s="43">
        <f>I35/H35*100</f>
        <v>0</v>
      </c>
    </row>
    <row r="36" spans="2:11" x14ac:dyDescent="0.25">
      <c r="B36" s="7"/>
      <c r="C36" s="7">
        <v>67</v>
      </c>
      <c r="D36" s="8"/>
      <c r="E36" s="8"/>
      <c r="F36" s="11" t="s">
        <v>85</v>
      </c>
      <c r="G36" s="42">
        <f t="shared" ref="G36:I37" si="3">G37</f>
        <v>30959.39</v>
      </c>
      <c r="H36" s="42">
        <f t="shared" si="3"/>
        <v>190205</v>
      </c>
      <c r="I36" s="42">
        <f t="shared" si="3"/>
        <v>61005.43</v>
      </c>
      <c r="J36" s="43">
        <f>I36/G36*100</f>
        <v>197.04984497433574</v>
      </c>
      <c r="K36" s="43">
        <f>I36/H36*100</f>
        <v>32.073515417575777</v>
      </c>
    </row>
    <row r="37" spans="2:11" ht="25.5" x14ac:dyDescent="0.25">
      <c r="B37" s="7"/>
      <c r="C37" s="7"/>
      <c r="D37" s="8">
        <v>671</v>
      </c>
      <c r="E37" s="8"/>
      <c r="F37" s="11" t="s">
        <v>86</v>
      </c>
      <c r="G37" s="42">
        <f t="shared" si="3"/>
        <v>30959.39</v>
      </c>
      <c r="H37" s="42">
        <f t="shared" si="3"/>
        <v>190205</v>
      </c>
      <c r="I37" s="42">
        <f t="shared" si="3"/>
        <v>61005.43</v>
      </c>
      <c r="J37" s="43">
        <f>I37/G37*100</f>
        <v>197.04984497433574</v>
      </c>
      <c r="K37" s="43"/>
    </row>
    <row r="38" spans="2:11" ht="25.5" x14ac:dyDescent="0.25">
      <c r="B38" s="7"/>
      <c r="C38" s="7"/>
      <c r="D38" s="8"/>
      <c r="E38" s="8">
        <v>6711</v>
      </c>
      <c r="F38" s="11" t="s">
        <v>87</v>
      </c>
      <c r="G38" s="43">
        <v>30959.39</v>
      </c>
      <c r="H38" s="42">
        <v>190205</v>
      </c>
      <c r="I38" s="43">
        <v>61005.43</v>
      </c>
      <c r="J38" s="43"/>
      <c r="K38" s="43"/>
    </row>
    <row r="39" spans="2:11" x14ac:dyDescent="0.25">
      <c r="B39" s="17">
        <v>7</v>
      </c>
      <c r="C39" s="7"/>
      <c r="D39" s="8"/>
      <c r="E39" s="8"/>
      <c r="F39" s="11" t="s">
        <v>3</v>
      </c>
      <c r="G39" s="43"/>
      <c r="H39" s="42"/>
      <c r="I39" s="43"/>
      <c r="J39" s="43"/>
      <c r="K39" s="43"/>
    </row>
    <row r="40" spans="2:11" x14ac:dyDescent="0.25">
      <c r="B40" s="7"/>
      <c r="C40" s="7">
        <v>72</v>
      </c>
      <c r="D40" s="8"/>
      <c r="E40" s="8"/>
      <c r="F40" s="23" t="s">
        <v>27</v>
      </c>
      <c r="G40" s="43">
        <f>G41</f>
        <v>0</v>
      </c>
      <c r="H40" s="43">
        <f t="shared" ref="H40:I41" si="4">H41</f>
        <v>0</v>
      </c>
      <c r="I40" s="43">
        <f t="shared" si="4"/>
        <v>0</v>
      </c>
      <c r="J40" s="43"/>
      <c r="K40" s="43"/>
    </row>
    <row r="41" spans="2:11" x14ac:dyDescent="0.25">
      <c r="B41" s="7"/>
      <c r="C41" s="7"/>
      <c r="D41" s="7">
        <v>721</v>
      </c>
      <c r="E41" s="7"/>
      <c r="F41" s="23" t="s">
        <v>28</v>
      </c>
      <c r="G41" s="43">
        <f>G42</f>
        <v>0</v>
      </c>
      <c r="H41" s="43">
        <f t="shared" si="4"/>
        <v>0</v>
      </c>
      <c r="I41" s="43">
        <f t="shared" si="4"/>
        <v>0</v>
      </c>
      <c r="J41" s="43">
        <v>0</v>
      </c>
      <c r="K41" s="43"/>
    </row>
    <row r="42" spans="2:11" x14ac:dyDescent="0.25">
      <c r="B42" s="7"/>
      <c r="C42" s="7"/>
      <c r="D42" s="7"/>
      <c r="E42" s="7">
        <v>7211</v>
      </c>
      <c r="F42" s="23" t="s">
        <v>29</v>
      </c>
      <c r="G42" s="43">
        <v>0</v>
      </c>
      <c r="H42" s="42">
        <v>0</v>
      </c>
      <c r="I42" s="43">
        <v>0</v>
      </c>
      <c r="J42" s="43"/>
      <c r="K42" s="43"/>
    </row>
    <row r="43" spans="2:11" x14ac:dyDescent="0.25">
      <c r="B43" s="7"/>
      <c r="C43" s="7"/>
      <c r="D43" s="7"/>
      <c r="E43" s="7" t="s">
        <v>17</v>
      </c>
      <c r="F43" s="23"/>
      <c r="G43" s="42"/>
      <c r="H43" s="42"/>
      <c r="I43" s="43"/>
      <c r="J43" s="43"/>
      <c r="K43" s="43"/>
    </row>
    <row r="44" spans="2:11" ht="15.75" customHeight="1" x14ac:dyDescent="0.25">
      <c r="B44" s="96"/>
      <c r="C44" s="97"/>
      <c r="D44" s="97"/>
      <c r="E44" s="97" t="s">
        <v>294</v>
      </c>
      <c r="F44" s="97"/>
      <c r="G44" s="97"/>
      <c r="H44" s="97"/>
      <c r="I44" s="97"/>
      <c r="J44" s="97"/>
      <c r="K44" s="98"/>
    </row>
    <row r="45" spans="2:11" ht="15.75" customHeight="1" x14ac:dyDescent="0.25">
      <c r="B45" s="17">
        <v>9</v>
      </c>
      <c r="C45" s="7"/>
      <c r="D45" s="8"/>
      <c r="E45" s="8"/>
      <c r="F45" s="11" t="s">
        <v>295</v>
      </c>
      <c r="G45" s="43"/>
      <c r="H45" s="42">
        <v>56782</v>
      </c>
      <c r="I45" s="43"/>
      <c r="J45" s="43">
        <v>0</v>
      </c>
      <c r="K45" s="43"/>
    </row>
    <row r="46" spans="2:11" ht="15.75" customHeight="1" x14ac:dyDescent="0.25">
      <c r="B46" s="7"/>
      <c r="C46" s="7">
        <v>92</v>
      </c>
      <c r="D46" s="8"/>
      <c r="E46" s="8"/>
      <c r="F46" s="23" t="s">
        <v>296</v>
      </c>
      <c r="G46" s="43"/>
      <c r="H46" s="42">
        <v>56782</v>
      </c>
      <c r="I46" s="43"/>
      <c r="J46" s="43">
        <v>0</v>
      </c>
      <c r="K46" s="43"/>
    </row>
    <row r="47" spans="2:11" ht="15.75" customHeight="1" x14ac:dyDescent="0.25">
      <c r="B47" s="7"/>
      <c r="C47" s="7"/>
      <c r="D47" s="7">
        <v>922</v>
      </c>
      <c r="E47" s="7"/>
      <c r="F47" s="23" t="s">
        <v>297</v>
      </c>
      <c r="G47" s="43"/>
      <c r="H47" s="42"/>
      <c r="I47" s="43"/>
      <c r="J47" s="43"/>
      <c r="K47" s="43"/>
    </row>
    <row r="48" spans="2:11" ht="15.75" customHeight="1" x14ac:dyDescent="0.25">
      <c r="B48" s="7"/>
      <c r="C48" s="7"/>
      <c r="D48" s="7"/>
      <c r="E48" s="7">
        <v>9221</v>
      </c>
      <c r="F48" s="23" t="s">
        <v>179</v>
      </c>
      <c r="G48" s="43"/>
      <c r="H48" s="42"/>
      <c r="I48" s="43"/>
      <c r="J48" s="43"/>
      <c r="K48" s="43"/>
    </row>
    <row r="49" spans="2:11" ht="15.75" customHeight="1" x14ac:dyDescent="0.25">
      <c r="B49" s="7"/>
      <c r="C49" s="7"/>
      <c r="D49" s="7"/>
      <c r="E49" s="7">
        <v>9222</v>
      </c>
      <c r="F49" s="23" t="s">
        <v>298</v>
      </c>
      <c r="G49" s="42"/>
      <c r="H49" s="42">
        <v>56782</v>
      </c>
      <c r="I49" s="43"/>
      <c r="J49" s="43"/>
      <c r="K49" s="43"/>
    </row>
    <row r="50" spans="2:11" ht="33" customHeight="1" x14ac:dyDescent="0.25">
      <c r="B50" s="122" t="s">
        <v>8</v>
      </c>
      <c r="C50" s="123"/>
      <c r="D50" s="123"/>
      <c r="E50" s="123"/>
      <c r="F50" s="124"/>
      <c r="G50" s="90" t="s">
        <v>278</v>
      </c>
      <c r="H50" s="27" t="s">
        <v>293</v>
      </c>
      <c r="I50" s="90" t="s">
        <v>286</v>
      </c>
      <c r="J50" s="27" t="s">
        <v>18</v>
      </c>
      <c r="K50" s="27" t="s">
        <v>46</v>
      </c>
    </row>
    <row r="51" spans="2:11" s="21" customFormat="1" ht="11.25" x14ac:dyDescent="0.2">
      <c r="B51" s="125">
        <v>1</v>
      </c>
      <c r="C51" s="126"/>
      <c r="D51" s="126"/>
      <c r="E51" s="126"/>
      <c r="F51" s="127"/>
      <c r="G51" s="28">
        <v>2</v>
      </c>
      <c r="H51" s="28">
        <v>3</v>
      </c>
      <c r="I51" s="28">
        <v>5</v>
      </c>
      <c r="J51" s="28" t="s">
        <v>20</v>
      </c>
      <c r="K51" s="28" t="s">
        <v>136</v>
      </c>
    </row>
    <row r="52" spans="2:11" x14ac:dyDescent="0.25">
      <c r="B52" s="6"/>
      <c r="C52" s="6"/>
      <c r="D52" s="6"/>
      <c r="E52" s="6"/>
      <c r="F52" s="6" t="s">
        <v>38</v>
      </c>
      <c r="G52" s="42">
        <f>G53+G101</f>
        <v>519255.89</v>
      </c>
      <c r="H52" s="42">
        <f>H53+H101+H114</f>
        <v>1190680</v>
      </c>
      <c r="I52" s="42">
        <f>I53+I101</f>
        <v>564972.81999999995</v>
      </c>
      <c r="J52" s="99">
        <f>I52/G52*100</f>
        <v>108.80431611473871</v>
      </c>
      <c r="K52" s="43">
        <f>I52/H52*100</f>
        <v>47.449593509591153</v>
      </c>
    </row>
    <row r="53" spans="2:11" x14ac:dyDescent="0.25">
      <c r="B53" s="6">
        <v>3</v>
      </c>
      <c r="C53" s="6"/>
      <c r="D53" s="6"/>
      <c r="E53" s="6"/>
      <c r="F53" s="6" t="s">
        <v>4</v>
      </c>
      <c r="G53" s="42">
        <f>G54+G61+G91+G95+G98</f>
        <v>519255.89</v>
      </c>
      <c r="H53" s="42">
        <f>H54+H61+H91+H95+H98</f>
        <v>1101398</v>
      </c>
      <c r="I53" s="42">
        <f>I54+I61+I91+I95+I98</f>
        <v>563571.12</v>
      </c>
      <c r="J53" s="99">
        <f>I53/G53*100</f>
        <v>108.53437213779125</v>
      </c>
      <c r="K53" s="43">
        <f>I53/H53*100</f>
        <v>51.168707406405311</v>
      </c>
    </row>
    <row r="54" spans="2:11" x14ac:dyDescent="0.25">
      <c r="B54" s="6"/>
      <c r="C54" s="11">
        <v>31</v>
      </c>
      <c r="D54" s="11"/>
      <c r="E54" s="11"/>
      <c r="F54" s="11" t="s">
        <v>5</v>
      </c>
      <c r="G54" s="42">
        <f>G55+G57+G58</f>
        <v>428021.7</v>
      </c>
      <c r="H54" s="42">
        <f>H55+H57+H58</f>
        <v>916313</v>
      </c>
      <c r="I54" s="42">
        <f>I55+I57+I58</f>
        <v>435925.97000000003</v>
      </c>
      <c r="J54" s="99">
        <f>I54/G54*100</f>
        <v>101.84669842673866</v>
      </c>
      <c r="K54" s="43">
        <f>I54/H54*100</f>
        <v>47.573915245118208</v>
      </c>
    </row>
    <row r="55" spans="2:11" x14ac:dyDescent="0.25">
      <c r="B55" s="7"/>
      <c r="C55" s="7"/>
      <c r="D55" s="7">
        <v>311</v>
      </c>
      <c r="E55" s="7"/>
      <c r="F55" s="7" t="s">
        <v>30</v>
      </c>
      <c r="G55" s="42">
        <f>G56</f>
        <v>355062.96</v>
      </c>
      <c r="H55" s="42">
        <v>758960</v>
      </c>
      <c r="I55" s="42">
        <f>I56</f>
        <v>361255.13</v>
      </c>
      <c r="J55" s="99">
        <f>I55/G55*100</f>
        <v>101.74396394374676</v>
      </c>
      <c r="K55" s="43"/>
    </row>
    <row r="56" spans="2:11" x14ac:dyDescent="0.25">
      <c r="B56" s="7"/>
      <c r="C56" s="7"/>
      <c r="D56" s="7"/>
      <c r="E56" s="7">
        <v>3111</v>
      </c>
      <c r="F56" s="7" t="s">
        <v>31</v>
      </c>
      <c r="G56" s="43">
        <v>355062.96</v>
      </c>
      <c r="H56" s="42">
        <v>0</v>
      </c>
      <c r="I56" s="43">
        <v>361255.13</v>
      </c>
      <c r="J56" s="99">
        <f t="shared" ref="J56:J93" si="5">I56/G56*100</f>
        <v>101.74396394374676</v>
      </c>
      <c r="K56" s="43"/>
    </row>
    <row r="57" spans="2:11" x14ac:dyDescent="0.25">
      <c r="B57" s="7"/>
      <c r="C57" s="7"/>
      <c r="D57" s="7">
        <v>312</v>
      </c>
      <c r="E57" s="7"/>
      <c r="F57" t="s">
        <v>90</v>
      </c>
      <c r="G57" s="43">
        <v>14346.22</v>
      </c>
      <c r="H57" s="42">
        <v>33790</v>
      </c>
      <c r="I57" s="43">
        <v>15009.58</v>
      </c>
      <c r="J57" s="99">
        <f t="shared" si="5"/>
        <v>104.62393578238729</v>
      </c>
      <c r="K57" s="43"/>
    </row>
    <row r="58" spans="2:11" x14ac:dyDescent="0.25">
      <c r="B58" s="7"/>
      <c r="C58" s="7"/>
      <c r="D58" s="7">
        <v>313</v>
      </c>
      <c r="E58" s="7"/>
      <c r="F58" s="7" t="s">
        <v>89</v>
      </c>
      <c r="G58" s="42">
        <f>G59+G60</f>
        <v>58612.52</v>
      </c>
      <c r="H58" s="42">
        <v>123563</v>
      </c>
      <c r="I58" s="42">
        <f>I59+I60</f>
        <v>59661.26</v>
      </c>
      <c r="J58" s="99">
        <f t="shared" si="5"/>
        <v>101.78927642080566</v>
      </c>
      <c r="K58" s="43"/>
    </row>
    <row r="59" spans="2:11" x14ac:dyDescent="0.25">
      <c r="B59" s="7"/>
      <c r="C59" s="7"/>
      <c r="D59" s="7"/>
      <c r="E59" s="7">
        <v>3132</v>
      </c>
      <c r="F59" s="7"/>
      <c r="G59" s="43">
        <v>58612.52</v>
      </c>
      <c r="H59" s="42">
        <v>0</v>
      </c>
      <c r="I59" s="43">
        <v>59661.26</v>
      </c>
      <c r="J59" s="99">
        <f t="shared" si="5"/>
        <v>101.78927642080566</v>
      </c>
      <c r="K59" s="43"/>
    </row>
    <row r="60" spans="2:11" x14ac:dyDescent="0.25">
      <c r="B60" s="7"/>
      <c r="C60" s="7"/>
      <c r="D60" s="7"/>
      <c r="E60" s="7">
        <v>3133</v>
      </c>
      <c r="F60" s="7"/>
      <c r="G60" s="43">
        <v>0</v>
      </c>
      <c r="H60" s="42">
        <v>0</v>
      </c>
      <c r="I60" s="43">
        <v>0</v>
      </c>
      <c r="J60" s="99">
        <v>0</v>
      </c>
      <c r="K60" s="43"/>
    </row>
    <row r="61" spans="2:11" x14ac:dyDescent="0.25">
      <c r="B61" s="7"/>
      <c r="C61" s="7">
        <v>32</v>
      </c>
      <c r="D61" s="7"/>
      <c r="E61" s="7"/>
      <c r="F61" s="7" t="s">
        <v>14</v>
      </c>
      <c r="G61" s="42">
        <f>G62+G67+G74+G84+G85</f>
        <v>90815.689999999988</v>
      </c>
      <c r="H61" s="42">
        <f>H62+H67+H74+H84+H85</f>
        <v>181552</v>
      </c>
      <c r="I61" s="42">
        <f>I62+I67+I74+I84+I85</f>
        <v>127626.75</v>
      </c>
      <c r="J61" s="99">
        <f t="shared" si="5"/>
        <v>140.53381084259783</v>
      </c>
      <c r="K61" s="43">
        <f>I61/H61*100</f>
        <v>70.297628227725397</v>
      </c>
    </row>
    <row r="62" spans="2:11" x14ac:dyDescent="0.25">
      <c r="B62" s="7"/>
      <c r="C62" s="7"/>
      <c r="D62" s="7">
        <v>321</v>
      </c>
      <c r="E62" s="7"/>
      <c r="F62" s="7" t="s">
        <v>32</v>
      </c>
      <c r="G62" s="42">
        <f>G63+G64+G65+G66</f>
        <v>16163.480000000001</v>
      </c>
      <c r="H62" s="42">
        <v>60047</v>
      </c>
      <c r="I62" s="42">
        <f>I63+I64+I65+I66</f>
        <v>67118.52</v>
      </c>
      <c r="J62" s="99">
        <f t="shared" si="5"/>
        <v>415.24795402970148</v>
      </c>
      <c r="K62" s="43"/>
    </row>
    <row r="63" spans="2:11" x14ac:dyDescent="0.25">
      <c r="B63" s="7"/>
      <c r="C63" s="7"/>
      <c r="D63" s="7"/>
      <c r="E63" s="7">
        <v>3211</v>
      </c>
      <c r="F63" s="23" t="s">
        <v>33</v>
      </c>
      <c r="G63" s="43">
        <v>78.400000000000006</v>
      </c>
      <c r="H63" s="42">
        <v>0</v>
      </c>
      <c r="I63" s="43">
        <v>657.8</v>
      </c>
      <c r="J63" s="99">
        <f t="shared" si="5"/>
        <v>839.03061224489784</v>
      </c>
      <c r="K63" s="43"/>
    </row>
    <row r="64" spans="2:11" x14ac:dyDescent="0.25">
      <c r="B64" s="7"/>
      <c r="C64" s="7"/>
      <c r="D64" s="7"/>
      <c r="E64" s="7">
        <v>3212</v>
      </c>
      <c r="F64" s="45" t="s">
        <v>101</v>
      </c>
      <c r="G64" s="43">
        <v>8439.69</v>
      </c>
      <c r="H64" s="42">
        <v>0</v>
      </c>
      <c r="I64" s="43">
        <v>10569.54</v>
      </c>
      <c r="J64" s="99">
        <f t="shared" si="5"/>
        <v>125.2361164924304</v>
      </c>
      <c r="K64" s="43"/>
    </row>
    <row r="65" spans="2:11" x14ac:dyDescent="0.25">
      <c r="B65" s="7"/>
      <c r="C65" s="7"/>
      <c r="D65" s="7"/>
      <c r="E65" s="7">
        <v>3213</v>
      </c>
      <c r="F65" s="7" t="s">
        <v>102</v>
      </c>
      <c r="G65" s="43">
        <v>5166.29</v>
      </c>
      <c r="H65" s="42">
        <v>0</v>
      </c>
      <c r="I65" s="43">
        <v>54073.760000000002</v>
      </c>
      <c r="J65" s="99">
        <f t="shared" si="5"/>
        <v>1046.6652084958453</v>
      </c>
      <c r="K65" s="43"/>
    </row>
    <row r="66" spans="2:11" x14ac:dyDescent="0.25">
      <c r="B66" s="7"/>
      <c r="C66" s="7"/>
      <c r="D66" s="7"/>
      <c r="E66" s="7">
        <v>3214</v>
      </c>
      <c r="F66" s="7" t="s">
        <v>103</v>
      </c>
      <c r="G66" s="43">
        <v>2479.1</v>
      </c>
      <c r="H66" s="42">
        <v>0</v>
      </c>
      <c r="I66" s="43">
        <v>1817.42</v>
      </c>
      <c r="J66" s="99">
        <f t="shared" si="5"/>
        <v>73.30966883143077</v>
      </c>
      <c r="K66" s="43"/>
    </row>
    <row r="67" spans="2:11" x14ac:dyDescent="0.25">
      <c r="B67" s="7"/>
      <c r="C67" s="7"/>
      <c r="D67" s="7">
        <v>322</v>
      </c>
      <c r="E67" s="7"/>
      <c r="F67" s="7" t="s">
        <v>104</v>
      </c>
      <c r="G67" s="42">
        <f>G68+G69+G70+G71+G72+G73</f>
        <v>7750.66</v>
      </c>
      <c r="H67" s="42">
        <v>16137</v>
      </c>
      <c r="I67" s="42">
        <f>I68+I69+I70+I71+I72+I73</f>
        <v>7235.33</v>
      </c>
      <c r="J67" s="99">
        <f t="shared" si="5"/>
        <v>93.351146870072995</v>
      </c>
      <c r="K67" s="43"/>
    </row>
    <row r="68" spans="2:11" x14ac:dyDescent="0.25">
      <c r="B68" s="7"/>
      <c r="C68" s="7"/>
      <c r="D68" s="7"/>
      <c r="E68" s="7">
        <v>3221</v>
      </c>
      <c r="F68" s="7" t="s">
        <v>105</v>
      </c>
      <c r="G68" s="43">
        <v>3246.5</v>
      </c>
      <c r="H68" s="42">
        <v>0</v>
      </c>
      <c r="I68" s="43">
        <v>2817.7</v>
      </c>
      <c r="J68" s="99">
        <f t="shared" si="5"/>
        <v>86.791929770522088</v>
      </c>
      <c r="K68" s="43"/>
    </row>
    <row r="69" spans="2:11" x14ac:dyDescent="0.25">
      <c r="B69" s="7"/>
      <c r="C69" s="7"/>
      <c r="D69" s="7"/>
      <c r="E69" s="7">
        <v>3222</v>
      </c>
      <c r="F69" s="7" t="s">
        <v>106</v>
      </c>
      <c r="G69" s="43">
        <v>951.66</v>
      </c>
      <c r="H69" s="42">
        <v>0</v>
      </c>
      <c r="I69" s="43">
        <v>505.41</v>
      </c>
      <c r="J69" s="99">
        <f t="shared" si="5"/>
        <v>53.108252947481247</v>
      </c>
      <c r="K69" s="43"/>
    </row>
    <row r="70" spans="2:11" x14ac:dyDescent="0.25">
      <c r="B70" s="7"/>
      <c r="C70" s="7"/>
      <c r="D70" s="7"/>
      <c r="E70" s="7">
        <v>3223</v>
      </c>
      <c r="F70" s="7" t="s">
        <v>107</v>
      </c>
      <c r="G70" s="43">
        <v>3092.33</v>
      </c>
      <c r="H70" s="42">
        <v>0</v>
      </c>
      <c r="I70" s="43">
        <v>3314.46</v>
      </c>
      <c r="J70" s="99">
        <f t="shared" si="5"/>
        <v>107.18325663819839</v>
      </c>
      <c r="K70" s="43"/>
    </row>
    <row r="71" spans="2:11" x14ac:dyDescent="0.25">
      <c r="B71" s="7"/>
      <c r="C71" s="7"/>
      <c r="D71" s="7"/>
      <c r="E71" s="7">
        <v>3224</v>
      </c>
      <c r="F71" s="7" t="s">
        <v>108</v>
      </c>
      <c r="G71" s="43">
        <v>460.17</v>
      </c>
      <c r="H71" s="42">
        <v>0</v>
      </c>
      <c r="I71" s="43">
        <v>597.76</v>
      </c>
      <c r="J71" s="99">
        <f t="shared" si="5"/>
        <v>129.89981963187518</v>
      </c>
      <c r="K71" s="43"/>
    </row>
    <row r="72" spans="2:11" x14ac:dyDescent="0.25">
      <c r="B72" s="7"/>
      <c r="C72" s="7"/>
      <c r="D72" s="7"/>
      <c r="E72" s="7">
        <v>3225</v>
      </c>
      <c r="F72" s="7" t="s">
        <v>109</v>
      </c>
      <c r="G72" s="43">
        <v>0</v>
      </c>
      <c r="H72" s="42">
        <v>0</v>
      </c>
      <c r="I72" s="43">
        <v>0</v>
      </c>
      <c r="J72" s="99">
        <v>0</v>
      </c>
      <c r="K72" s="43"/>
    </row>
    <row r="73" spans="2:11" x14ac:dyDescent="0.25">
      <c r="B73" s="7"/>
      <c r="C73" s="7"/>
      <c r="D73" s="7"/>
      <c r="E73" s="7">
        <v>3227</v>
      </c>
      <c r="F73" s="7" t="s">
        <v>110</v>
      </c>
      <c r="G73" s="43">
        <v>0</v>
      </c>
      <c r="H73" s="42">
        <v>0</v>
      </c>
      <c r="I73" s="43">
        <v>0</v>
      </c>
      <c r="J73" s="99">
        <v>0</v>
      </c>
      <c r="K73" s="43"/>
    </row>
    <row r="74" spans="2:11" x14ac:dyDescent="0.25">
      <c r="B74" s="7"/>
      <c r="C74" s="7"/>
      <c r="D74" s="7">
        <v>323</v>
      </c>
      <c r="E74" s="7"/>
      <c r="F74" s="7" t="s">
        <v>111</v>
      </c>
      <c r="G74" s="42">
        <f>G75+G76+G77+G78+G79+G80+G81+G82+G83</f>
        <v>57858.239999999991</v>
      </c>
      <c r="H74" s="42">
        <v>38564</v>
      </c>
      <c r="I74" s="42">
        <f>I75+I76+I77+I78+I79+I80+I81+I82+I83</f>
        <v>15350.369999999999</v>
      </c>
      <c r="J74" s="99">
        <f t="shared" si="5"/>
        <v>26.531000597322006</v>
      </c>
      <c r="K74" s="43"/>
    </row>
    <row r="75" spans="2:11" x14ac:dyDescent="0.25">
      <c r="B75" s="7"/>
      <c r="C75" s="7"/>
      <c r="D75" s="7"/>
      <c r="E75" s="7">
        <v>3231</v>
      </c>
      <c r="F75" s="7" t="s">
        <v>112</v>
      </c>
      <c r="G75" s="43">
        <v>19330.919999999998</v>
      </c>
      <c r="H75" s="42">
        <v>0</v>
      </c>
      <c r="I75" s="43">
        <v>7458.42</v>
      </c>
      <c r="J75" s="99">
        <f t="shared" si="5"/>
        <v>38.582850686878849</v>
      </c>
      <c r="K75" s="43"/>
    </row>
    <row r="76" spans="2:11" x14ac:dyDescent="0.25">
      <c r="B76" s="7"/>
      <c r="C76" s="7"/>
      <c r="D76" s="7"/>
      <c r="E76" s="7">
        <v>3232</v>
      </c>
      <c r="F76" s="7" t="s">
        <v>113</v>
      </c>
      <c r="G76" s="43">
        <v>2144.0500000000002</v>
      </c>
      <c r="H76" s="42">
        <v>0</v>
      </c>
      <c r="I76" s="43">
        <v>1312.91</v>
      </c>
      <c r="J76" s="99">
        <f t="shared" si="5"/>
        <v>61.235045824491031</v>
      </c>
      <c r="K76" s="43"/>
    </row>
    <row r="77" spans="2:11" x14ac:dyDescent="0.25">
      <c r="B77" s="7"/>
      <c r="C77" s="7"/>
      <c r="D77" s="7"/>
      <c r="E77" s="7">
        <v>3233</v>
      </c>
      <c r="F77" s="7" t="s">
        <v>114</v>
      </c>
      <c r="G77" s="43">
        <v>53.1</v>
      </c>
      <c r="H77" s="42">
        <v>0</v>
      </c>
      <c r="I77" s="43">
        <v>63.72</v>
      </c>
      <c r="J77" s="99">
        <f t="shared" si="5"/>
        <v>120</v>
      </c>
      <c r="K77" s="43"/>
    </row>
    <row r="78" spans="2:11" x14ac:dyDescent="0.25">
      <c r="B78" s="7"/>
      <c r="C78" s="7"/>
      <c r="D78" s="7"/>
      <c r="E78" s="7">
        <v>3234</v>
      </c>
      <c r="F78" s="7" t="s">
        <v>115</v>
      </c>
      <c r="G78" s="43">
        <v>1257.5999999999999</v>
      </c>
      <c r="H78" s="42">
        <v>0</v>
      </c>
      <c r="I78" s="43">
        <v>1498.16</v>
      </c>
      <c r="J78" s="99">
        <f t="shared" si="5"/>
        <v>119.12849872773539</v>
      </c>
      <c r="K78" s="43"/>
    </row>
    <row r="79" spans="2:11" x14ac:dyDescent="0.25">
      <c r="B79" s="7"/>
      <c r="C79" s="7"/>
      <c r="D79" s="7"/>
      <c r="E79" s="7">
        <v>3235</v>
      </c>
      <c r="F79" s="7" t="s">
        <v>116</v>
      </c>
      <c r="G79" s="43">
        <v>2007.6</v>
      </c>
      <c r="H79" s="42">
        <v>0</v>
      </c>
      <c r="I79" s="43">
        <v>1968</v>
      </c>
      <c r="J79" s="99">
        <f t="shared" si="5"/>
        <v>98.027495517035263</v>
      </c>
      <c r="K79" s="43"/>
    </row>
    <row r="80" spans="2:11" x14ac:dyDescent="0.25">
      <c r="B80" s="7"/>
      <c r="C80" s="7"/>
      <c r="D80" s="7"/>
      <c r="E80" s="7">
        <v>3236</v>
      </c>
      <c r="F80" s="7" t="s">
        <v>117</v>
      </c>
      <c r="G80" s="43">
        <v>0</v>
      </c>
      <c r="H80" s="42">
        <v>0</v>
      </c>
      <c r="I80" s="43">
        <v>498.36</v>
      </c>
      <c r="J80" s="99">
        <v>49836</v>
      </c>
      <c r="K80" s="43"/>
    </row>
    <row r="81" spans="2:11" x14ac:dyDescent="0.25">
      <c r="B81" s="7"/>
      <c r="C81" s="7"/>
      <c r="D81" s="7"/>
      <c r="E81" s="7">
        <v>3237</v>
      </c>
      <c r="F81" s="7" t="s">
        <v>118</v>
      </c>
      <c r="G81" s="43">
        <v>4054.5</v>
      </c>
      <c r="H81" s="42">
        <v>0</v>
      </c>
      <c r="I81" s="43">
        <v>560</v>
      </c>
      <c r="J81" s="99">
        <f t="shared" si="5"/>
        <v>13.811814033789616</v>
      </c>
      <c r="K81" s="43"/>
    </row>
    <row r="82" spans="2:11" x14ac:dyDescent="0.25">
      <c r="B82" s="7"/>
      <c r="C82" s="7"/>
      <c r="D82" s="7"/>
      <c r="E82" s="7">
        <v>3238</v>
      </c>
      <c r="F82" s="7" t="s">
        <v>119</v>
      </c>
      <c r="G82" s="43">
        <v>1429.46</v>
      </c>
      <c r="H82" s="42">
        <v>0</v>
      </c>
      <c r="I82" s="43">
        <v>1327.3</v>
      </c>
      <c r="J82" s="99">
        <f t="shared" si="5"/>
        <v>92.853245281434937</v>
      </c>
      <c r="K82" s="43"/>
    </row>
    <row r="83" spans="2:11" x14ac:dyDescent="0.25">
      <c r="B83" s="7"/>
      <c r="C83" s="7"/>
      <c r="D83" s="7"/>
      <c r="E83" s="7">
        <v>3239</v>
      </c>
      <c r="F83" s="7" t="s">
        <v>120</v>
      </c>
      <c r="G83" s="43">
        <v>27581.01</v>
      </c>
      <c r="H83" s="42">
        <v>0</v>
      </c>
      <c r="I83" s="43">
        <v>663.5</v>
      </c>
      <c r="J83" s="99">
        <f t="shared" si="5"/>
        <v>2.4056406926359841</v>
      </c>
      <c r="K83" s="43"/>
    </row>
    <row r="84" spans="2:11" x14ac:dyDescent="0.25">
      <c r="B84" s="7"/>
      <c r="C84" s="7"/>
      <c r="D84" s="7">
        <v>324</v>
      </c>
      <c r="E84" s="7"/>
      <c r="F84" s="7" t="s">
        <v>121</v>
      </c>
      <c r="G84" s="43">
        <v>372</v>
      </c>
      <c r="H84" s="42">
        <v>150</v>
      </c>
      <c r="I84" s="43">
        <v>60</v>
      </c>
      <c r="J84" s="99">
        <f t="shared" si="5"/>
        <v>16.129032258064516</v>
      </c>
      <c r="K84" s="43"/>
    </row>
    <row r="85" spans="2:11" x14ac:dyDescent="0.25">
      <c r="B85" s="7"/>
      <c r="C85" s="7"/>
      <c r="D85" s="7">
        <v>329</v>
      </c>
      <c r="E85" s="7"/>
      <c r="F85" s="7" t="s">
        <v>122</v>
      </c>
      <c r="G85" s="42">
        <f>G86+G87+G88+G90+G89</f>
        <v>8671.31</v>
      </c>
      <c r="H85" s="42">
        <v>66654</v>
      </c>
      <c r="I85" s="42">
        <f>I86+I87+I88+I90+I89</f>
        <v>37862.53</v>
      </c>
      <c r="J85" s="99">
        <f t="shared" si="5"/>
        <v>436.64140712302986</v>
      </c>
      <c r="K85" s="43"/>
    </row>
    <row r="86" spans="2:11" x14ac:dyDescent="0.25">
      <c r="B86" s="7"/>
      <c r="C86" s="7"/>
      <c r="D86" s="7"/>
      <c r="E86" s="7">
        <v>3292</v>
      </c>
      <c r="F86" s="7" t="s">
        <v>123</v>
      </c>
      <c r="G86" s="43">
        <v>968.72</v>
      </c>
      <c r="H86" s="42"/>
      <c r="I86" s="43">
        <v>1048</v>
      </c>
      <c r="J86" s="99">
        <f t="shared" si="5"/>
        <v>108.18399537534064</v>
      </c>
      <c r="K86" s="43"/>
    </row>
    <row r="87" spans="2:11" x14ac:dyDescent="0.25">
      <c r="B87" s="7"/>
      <c r="C87" s="7"/>
      <c r="D87" s="7"/>
      <c r="E87" s="7">
        <v>3294</v>
      </c>
      <c r="F87" s="7" t="s">
        <v>124</v>
      </c>
      <c r="G87" s="43"/>
      <c r="H87" s="42"/>
      <c r="I87" s="43">
        <v>65</v>
      </c>
      <c r="J87" s="99">
        <v>65</v>
      </c>
      <c r="K87" s="43"/>
    </row>
    <row r="88" spans="2:11" x14ac:dyDescent="0.25">
      <c r="B88" s="7"/>
      <c r="C88" s="7"/>
      <c r="D88" s="7"/>
      <c r="E88" s="7">
        <v>3295</v>
      </c>
      <c r="F88" s="7" t="s">
        <v>125</v>
      </c>
      <c r="G88" s="43">
        <v>1204.3599999999999</v>
      </c>
      <c r="H88" s="42"/>
      <c r="I88" s="43">
        <v>1260</v>
      </c>
      <c r="J88" s="99">
        <f t="shared" si="5"/>
        <v>104.61988109867481</v>
      </c>
      <c r="K88" s="43"/>
    </row>
    <row r="89" spans="2:11" x14ac:dyDescent="0.25">
      <c r="B89" s="7"/>
      <c r="C89" s="7"/>
      <c r="D89" s="7"/>
      <c r="E89" s="7">
        <v>3296</v>
      </c>
      <c r="F89" s="7" t="s">
        <v>126</v>
      </c>
      <c r="G89" s="43"/>
      <c r="H89" s="42"/>
      <c r="I89" s="43">
        <v>0</v>
      </c>
      <c r="J89" s="99">
        <v>0</v>
      </c>
      <c r="K89" s="43"/>
    </row>
    <row r="90" spans="2:11" x14ac:dyDescent="0.25">
      <c r="B90" s="7"/>
      <c r="C90" s="7"/>
      <c r="D90" s="7"/>
      <c r="E90" s="7">
        <v>3299</v>
      </c>
      <c r="F90" s="7" t="s">
        <v>127</v>
      </c>
      <c r="G90" s="43">
        <v>6498.23</v>
      </c>
      <c r="H90" s="42"/>
      <c r="I90" s="43">
        <v>35489.53</v>
      </c>
      <c r="J90" s="99">
        <f t="shared" si="5"/>
        <v>546.14148775897434</v>
      </c>
      <c r="K90" s="43"/>
    </row>
    <row r="91" spans="2:11" x14ac:dyDescent="0.25">
      <c r="B91" s="7"/>
      <c r="C91" s="7">
        <v>34</v>
      </c>
      <c r="D91" s="8"/>
      <c r="E91" s="8"/>
      <c r="F91" s="7" t="s">
        <v>91</v>
      </c>
      <c r="G91" s="42">
        <f>G92</f>
        <v>418.5</v>
      </c>
      <c r="H91" s="42">
        <v>200</v>
      </c>
      <c r="I91" s="42">
        <f>I92</f>
        <v>18.399999999999999</v>
      </c>
      <c r="J91" s="99">
        <f t="shared" si="5"/>
        <v>4.3966547192353644</v>
      </c>
      <c r="K91" s="43">
        <f>I91/H91*100</f>
        <v>9.1999999999999993</v>
      </c>
    </row>
    <row r="92" spans="2:11" x14ac:dyDescent="0.25">
      <c r="B92" s="7"/>
      <c r="C92" s="7"/>
      <c r="D92" s="7">
        <v>343</v>
      </c>
      <c r="E92" s="7"/>
      <c r="F92" s="7" t="s">
        <v>92</v>
      </c>
      <c r="G92" s="42">
        <f>G93+G94</f>
        <v>418.5</v>
      </c>
      <c r="H92" s="42">
        <f>H93+H94</f>
        <v>0</v>
      </c>
      <c r="I92" s="42">
        <f>I93+I94</f>
        <v>18.399999999999999</v>
      </c>
      <c r="J92" s="99">
        <f t="shared" si="5"/>
        <v>4.3966547192353644</v>
      </c>
      <c r="K92" s="43"/>
    </row>
    <row r="93" spans="2:11" x14ac:dyDescent="0.25">
      <c r="B93" s="7"/>
      <c r="C93" s="17"/>
      <c r="D93" s="7"/>
      <c r="E93" s="7">
        <v>3431</v>
      </c>
      <c r="F93" s="23" t="s">
        <v>93</v>
      </c>
      <c r="G93" s="43">
        <v>418.5</v>
      </c>
      <c r="H93" s="42">
        <v>0</v>
      </c>
      <c r="I93" s="43">
        <v>18.399999999999999</v>
      </c>
      <c r="J93" s="99">
        <f t="shared" si="5"/>
        <v>4.3966547192353644</v>
      </c>
      <c r="K93" s="43"/>
    </row>
    <row r="94" spans="2:11" x14ac:dyDescent="0.25">
      <c r="B94" s="7"/>
      <c r="C94" s="17"/>
      <c r="D94" s="8"/>
      <c r="E94" s="8">
        <v>3433</v>
      </c>
      <c r="F94" s="8" t="s">
        <v>94</v>
      </c>
      <c r="G94" s="43"/>
      <c r="H94" s="42"/>
      <c r="I94" s="43"/>
      <c r="J94" s="99">
        <v>0</v>
      </c>
      <c r="K94" s="43"/>
    </row>
    <row r="95" spans="2:11" ht="25.5" x14ac:dyDescent="0.25">
      <c r="B95" s="7"/>
      <c r="C95" s="17">
        <v>37</v>
      </c>
      <c r="D95" s="8"/>
      <c r="E95" s="8"/>
      <c r="F95" s="13" t="s">
        <v>95</v>
      </c>
      <c r="G95" s="42">
        <f t="shared" ref="G95:I96" si="6">G96</f>
        <v>0</v>
      </c>
      <c r="H95" s="42">
        <v>3000</v>
      </c>
      <c r="I95" s="42">
        <f t="shared" si="6"/>
        <v>0</v>
      </c>
      <c r="J95" s="99">
        <v>0</v>
      </c>
      <c r="K95" s="43">
        <f>I95/H95*100</f>
        <v>0</v>
      </c>
    </row>
    <row r="96" spans="2:11" x14ac:dyDescent="0.25">
      <c r="B96" s="7"/>
      <c r="C96" s="17"/>
      <c r="D96" s="8">
        <v>372</v>
      </c>
      <c r="E96" s="8"/>
      <c r="F96" s="8" t="s">
        <v>97</v>
      </c>
      <c r="G96" s="42">
        <f t="shared" si="6"/>
        <v>0</v>
      </c>
      <c r="H96" s="42">
        <f t="shared" si="6"/>
        <v>0</v>
      </c>
      <c r="I96" s="42">
        <f t="shared" si="6"/>
        <v>0</v>
      </c>
      <c r="J96" s="99">
        <v>0</v>
      </c>
      <c r="K96" s="43"/>
    </row>
    <row r="97" spans="2:11" x14ac:dyDescent="0.25">
      <c r="B97" s="7"/>
      <c r="C97" s="17"/>
      <c r="D97" s="8"/>
      <c r="E97" s="8">
        <v>3721</v>
      </c>
      <c r="F97" s="8" t="s">
        <v>96</v>
      </c>
      <c r="G97" s="43">
        <v>0</v>
      </c>
      <c r="H97" s="42">
        <v>0</v>
      </c>
      <c r="I97" s="43"/>
      <c r="J97" s="99">
        <v>0</v>
      </c>
      <c r="K97" s="43"/>
    </row>
    <row r="98" spans="2:11" x14ac:dyDescent="0.25">
      <c r="B98" s="7"/>
      <c r="C98" s="7">
        <v>38</v>
      </c>
      <c r="D98" s="8"/>
      <c r="E98" s="8"/>
      <c r="F98" s="8" t="s">
        <v>98</v>
      </c>
      <c r="G98" s="42">
        <f t="shared" ref="G98:I99" si="7">G99</f>
        <v>0</v>
      </c>
      <c r="H98" s="42">
        <v>333</v>
      </c>
      <c r="I98" s="42">
        <f t="shared" si="7"/>
        <v>0</v>
      </c>
      <c r="J98" s="99">
        <v>0</v>
      </c>
      <c r="K98" s="43">
        <f>I98/H98*100</f>
        <v>0</v>
      </c>
    </row>
    <row r="99" spans="2:11" x14ac:dyDescent="0.25">
      <c r="B99" s="7"/>
      <c r="C99" s="17"/>
      <c r="D99" s="8">
        <v>381</v>
      </c>
      <c r="E99" s="8"/>
      <c r="F99" s="8" t="s">
        <v>99</v>
      </c>
      <c r="G99" s="42">
        <f t="shared" si="7"/>
        <v>0</v>
      </c>
      <c r="H99" s="42">
        <f t="shared" si="7"/>
        <v>0</v>
      </c>
      <c r="I99" s="42">
        <f t="shared" si="7"/>
        <v>0</v>
      </c>
      <c r="J99" s="99">
        <v>0</v>
      </c>
      <c r="K99" s="43"/>
    </row>
    <row r="100" spans="2:11" x14ac:dyDescent="0.25">
      <c r="B100" s="7"/>
      <c r="C100" s="17"/>
      <c r="D100" s="8"/>
      <c r="E100" s="8">
        <v>3812</v>
      </c>
      <c r="F100" s="8" t="s">
        <v>100</v>
      </c>
      <c r="G100" s="43"/>
      <c r="H100" s="42">
        <v>0</v>
      </c>
      <c r="I100" s="43">
        <v>0</v>
      </c>
      <c r="J100" s="99">
        <v>0</v>
      </c>
      <c r="K100" s="43"/>
    </row>
    <row r="101" spans="2:11" x14ac:dyDescent="0.25">
      <c r="B101" s="9">
        <v>4</v>
      </c>
      <c r="C101" s="10"/>
      <c r="D101" s="10"/>
      <c r="E101" s="10"/>
      <c r="F101" s="15" t="s">
        <v>6</v>
      </c>
      <c r="G101" s="42">
        <f t="shared" ref="G101:H101" si="8">G102+G105+G112</f>
        <v>0</v>
      </c>
      <c r="H101" s="42">
        <f t="shared" si="8"/>
        <v>32500</v>
      </c>
      <c r="I101" s="42">
        <f>I102+I105+I112</f>
        <v>1401.7</v>
      </c>
      <c r="J101" s="99">
        <v>1402</v>
      </c>
      <c r="K101" s="43">
        <f>I101/H101*100</f>
        <v>4.3129230769230773</v>
      </c>
    </row>
    <row r="102" spans="2:11" ht="25.5" x14ac:dyDescent="0.25">
      <c r="B102" s="11"/>
      <c r="C102" s="11">
        <v>41</v>
      </c>
      <c r="D102" s="11"/>
      <c r="E102" s="11"/>
      <c r="F102" s="16" t="s">
        <v>7</v>
      </c>
      <c r="G102" s="42">
        <f t="shared" ref="G102:I103" si="9">G103</f>
        <v>0</v>
      </c>
      <c r="H102" s="42">
        <f t="shared" si="9"/>
        <v>0</v>
      </c>
      <c r="I102" s="42">
        <f t="shared" si="9"/>
        <v>0</v>
      </c>
      <c r="J102" s="99">
        <v>0</v>
      </c>
      <c r="K102" s="43">
        <v>0</v>
      </c>
    </row>
    <row r="103" spans="2:11" x14ac:dyDescent="0.25">
      <c r="B103" s="11"/>
      <c r="C103" s="11"/>
      <c r="D103" s="7">
        <v>411</v>
      </c>
      <c r="E103" s="7"/>
      <c r="F103" s="7" t="s">
        <v>34</v>
      </c>
      <c r="G103" s="42">
        <f t="shared" si="9"/>
        <v>0</v>
      </c>
      <c r="H103" s="42">
        <f t="shared" si="9"/>
        <v>0</v>
      </c>
      <c r="I103" s="42">
        <f t="shared" si="9"/>
        <v>0</v>
      </c>
      <c r="J103" s="99">
        <v>0</v>
      </c>
      <c r="K103" s="43"/>
    </row>
    <row r="104" spans="2:11" x14ac:dyDescent="0.25">
      <c r="B104" s="11"/>
      <c r="C104" s="11"/>
      <c r="D104" s="7"/>
      <c r="E104" s="7">
        <v>4111</v>
      </c>
      <c r="F104" s="7" t="s">
        <v>35</v>
      </c>
      <c r="G104" s="43"/>
      <c r="H104" s="42"/>
      <c r="I104" s="43"/>
      <c r="J104" s="99">
        <v>0</v>
      </c>
      <c r="K104" s="43"/>
    </row>
    <row r="105" spans="2:11" x14ac:dyDescent="0.25">
      <c r="B105" s="11"/>
      <c r="C105" s="11">
        <v>42</v>
      </c>
      <c r="D105" s="11"/>
      <c r="E105" s="11"/>
      <c r="F105" s="16" t="s">
        <v>128</v>
      </c>
      <c r="G105" s="42">
        <f>G106+G108+G110</f>
        <v>0</v>
      </c>
      <c r="H105" s="42">
        <v>1000</v>
      </c>
      <c r="I105" s="42">
        <f>I106+I108+I110</f>
        <v>0</v>
      </c>
      <c r="J105" s="99">
        <v>0</v>
      </c>
      <c r="K105" s="43">
        <f>I105/H105*100</f>
        <v>0</v>
      </c>
    </row>
    <row r="106" spans="2:11" x14ac:dyDescent="0.25">
      <c r="B106" s="11"/>
      <c r="C106" s="11"/>
      <c r="D106" s="7">
        <v>421</v>
      </c>
      <c r="E106" s="7"/>
      <c r="F106" s="7" t="s">
        <v>129</v>
      </c>
      <c r="G106" s="42">
        <f>G107</f>
        <v>0</v>
      </c>
      <c r="H106" s="42">
        <f>H107</f>
        <v>0</v>
      </c>
      <c r="I106" s="42">
        <f>I107</f>
        <v>0</v>
      </c>
      <c r="J106" s="99">
        <v>0</v>
      </c>
      <c r="K106" s="43"/>
    </row>
    <row r="107" spans="2:11" x14ac:dyDescent="0.25">
      <c r="B107" s="11"/>
      <c r="C107" s="11"/>
      <c r="D107" s="7"/>
      <c r="E107" s="7">
        <v>4214</v>
      </c>
      <c r="F107" s="7" t="s">
        <v>130</v>
      </c>
      <c r="G107" s="43"/>
      <c r="H107" s="42"/>
      <c r="I107" s="43"/>
      <c r="J107" s="99">
        <v>0</v>
      </c>
      <c r="K107" s="43"/>
    </row>
    <row r="108" spans="2:11" x14ac:dyDescent="0.25">
      <c r="B108" s="11"/>
      <c r="C108" s="11"/>
      <c r="D108" s="7">
        <v>422</v>
      </c>
      <c r="E108" s="7"/>
      <c r="F108" s="7" t="s">
        <v>131</v>
      </c>
      <c r="G108" s="42">
        <f>G109</f>
        <v>0</v>
      </c>
      <c r="H108" s="42">
        <f>H109</f>
        <v>0</v>
      </c>
      <c r="I108" s="42">
        <f>I109</f>
        <v>0</v>
      </c>
      <c r="J108" s="99">
        <v>0</v>
      </c>
      <c r="K108" s="43" t="e">
        <f>I108/H108*100</f>
        <v>#DIV/0!</v>
      </c>
    </row>
    <row r="109" spans="2:11" x14ac:dyDescent="0.25">
      <c r="B109" s="11"/>
      <c r="C109" s="11"/>
      <c r="D109" s="7"/>
      <c r="E109" s="7">
        <v>4221</v>
      </c>
      <c r="F109" s="7" t="s">
        <v>132</v>
      </c>
      <c r="G109" s="43"/>
      <c r="H109" s="42">
        <v>0</v>
      </c>
      <c r="I109" s="43"/>
      <c r="J109" s="99">
        <v>0</v>
      </c>
      <c r="K109" s="43"/>
    </row>
    <row r="110" spans="2:11" x14ac:dyDescent="0.25">
      <c r="B110" s="11"/>
      <c r="C110" s="11"/>
      <c r="D110" s="7">
        <v>424</v>
      </c>
      <c r="E110" s="7"/>
      <c r="F110" s="7" t="s">
        <v>134</v>
      </c>
      <c r="G110" s="42">
        <f>G111</f>
        <v>0</v>
      </c>
      <c r="H110" s="42">
        <f>H111</f>
        <v>0</v>
      </c>
      <c r="I110" s="42">
        <f>I111</f>
        <v>0</v>
      </c>
      <c r="J110" s="99">
        <v>0</v>
      </c>
      <c r="K110" s="43" t="e">
        <f>I110/H110*100</f>
        <v>#DIV/0!</v>
      </c>
    </row>
    <row r="111" spans="2:11" x14ac:dyDescent="0.25">
      <c r="B111" s="11"/>
      <c r="C111" s="11"/>
      <c r="D111" s="7"/>
      <c r="E111" s="7">
        <v>4241</v>
      </c>
      <c r="F111" s="7" t="s">
        <v>133</v>
      </c>
      <c r="G111" s="43">
        <v>0</v>
      </c>
      <c r="H111" s="42">
        <v>0</v>
      </c>
      <c r="I111" s="43">
        <v>0</v>
      </c>
      <c r="J111" s="99">
        <v>0</v>
      </c>
      <c r="K111" s="43"/>
    </row>
    <row r="112" spans="2:11" x14ac:dyDescent="0.25">
      <c r="B112" s="11"/>
      <c r="C112" s="11">
        <v>45</v>
      </c>
      <c r="D112" s="7"/>
      <c r="E112" s="7"/>
      <c r="F112" s="7" t="s">
        <v>291</v>
      </c>
      <c r="G112" s="43">
        <f t="shared" ref="G112" si="10">G113</f>
        <v>0</v>
      </c>
      <c r="H112" s="43">
        <v>31500</v>
      </c>
      <c r="I112" s="43">
        <f>I113</f>
        <v>1401.7</v>
      </c>
      <c r="J112" s="99">
        <v>1402</v>
      </c>
      <c r="K112" s="43"/>
    </row>
    <row r="113" spans="2:11" x14ac:dyDescent="0.25">
      <c r="B113" s="11"/>
      <c r="C113" s="11"/>
      <c r="D113" s="7">
        <v>451</v>
      </c>
      <c r="E113" s="7"/>
      <c r="F113" s="7" t="s">
        <v>292</v>
      </c>
      <c r="G113" s="43"/>
      <c r="H113" s="42"/>
      <c r="I113" s="43">
        <v>1401.7</v>
      </c>
      <c r="J113" s="99">
        <v>1402</v>
      </c>
      <c r="K113" s="43"/>
    </row>
    <row r="114" spans="2:11" x14ac:dyDescent="0.25">
      <c r="B114" s="11">
        <v>9</v>
      </c>
      <c r="C114" s="11"/>
      <c r="D114" s="7"/>
      <c r="E114" s="7"/>
      <c r="F114" s="7" t="s">
        <v>295</v>
      </c>
      <c r="G114" s="43"/>
      <c r="H114" s="42">
        <f>H115</f>
        <v>56782</v>
      </c>
      <c r="I114" s="43"/>
      <c r="J114" s="99">
        <v>0</v>
      </c>
      <c r="K114" s="43"/>
    </row>
    <row r="115" spans="2:11" x14ac:dyDescent="0.25">
      <c r="B115" s="11"/>
      <c r="C115" s="11"/>
      <c r="D115" s="7"/>
      <c r="E115" s="7">
        <v>9222</v>
      </c>
      <c r="F115" s="7" t="s">
        <v>298</v>
      </c>
      <c r="G115" s="43"/>
      <c r="H115" s="42">
        <v>56782</v>
      </c>
      <c r="I115" s="43"/>
      <c r="J115" s="99">
        <v>0</v>
      </c>
      <c r="K115" s="43"/>
    </row>
  </sheetData>
  <mergeCells count="7">
    <mergeCell ref="B7:K7"/>
    <mergeCell ref="B5:K5"/>
    <mergeCell ref="B50:F50"/>
    <mergeCell ref="B51:F51"/>
    <mergeCell ref="B11:F11"/>
    <mergeCell ref="B12:F12"/>
    <mergeCell ref="B9:K9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view="pageLayout" topLeftCell="A82" zoomScaleNormal="130" workbookViewId="0">
      <selection activeCell="F80" sqref="F80"/>
    </sheetView>
  </sheetViews>
  <sheetFormatPr defaultRowHeight="15" x14ac:dyDescent="0.25"/>
  <cols>
    <col min="2" max="2" width="39.42578125" customWidth="1"/>
    <col min="3" max="3" width="25.42578125" customWidth="1"/>
    <col min="4" max="4" width="21.28515625" customWidth="1"/>
    <col min="5" max="5" width="6.140625" hidden="1" customWidth="1"/>
    <col min="6" max="6" width="24.85546875" customWidth="1"/>
    <col min="7" max="7" width="11.5703125" customWidth="1"/>
    <col min="8" max="8" width="11.140625" customWidth="1"/>
  </cols>
  <sheetData>
    <row r="1" spans="1:8" x14ac:dyDescent="0.25">
      <c r="A1" t="s">
        <v>253</v>
      </c>
    </row>
    <row r="2" spans="1:8" x14ac:dyDescent="0.25">
      <c r="A2" t="s">
        <v>272</v>
      </c>
    </row>
    <row r="3" spans="1:8" x14ac:dyDescent="0.25">
      <c r="A3" t="s">
        <v>273</v>
      </c>
    </row>
    <row r="4" spans="1:8" ht="18" x14ac:dyDescent="0.25">
      <c r="B4" s="14"/>
      <c r="C4" s="14"/>
      <c r="D4" s="14"/>
      <c r="E4" s="14"/>
      <c r="F4" s="3"/>
      <c r="G4" s="3"/>
      <c r="H4" s="3"/>
    </row>
    <row r="5" spans="1:8" ht="15.75" customHeight="1" x14ac:dyDescent="0.25">
      <c r="B5" s="112" t="s">
        <v>39</v>
      </c>
      <c r="C5" s="112"/>
      <c r="D5" s="112"/>
      <c r="E5" s="112"/>
      <c r="F5" s="112"/>
      <c r="G5" s="112"/>
      <c r="H5" s="112"/>
    </row>
    <row r="6" spans="1:8" ht="18" x14ac:dyDescent="0.25">
      <c r="B6" s="32"/>
      <c r="C6" s="32"/>
      <c r="D6" s="32"/>
      <c r="E6" s="32"/>
      <c r="F6" s="33"/>
      <c r="G6" s="33"/>
      <c r="H6" s="33"/>
    </row>
    <row r="7" spans="1:8" ht="31.5" customHeight="1" x14ac:dyDescent="0.25">
      <c r="B7" s="27" t="s">
        <v>8</v>
      </c>
      <c r="C7" s="27" t="s">
        <v>277</v>
      </c>
      <c r="D7" s="27" t="s">
        <v>293</v>
      </c>
      <c r="E7" s="27" t="s">
        <v>276</v>
      </c>
      <c r="F7" s="27" t="s">
        <v>287</v>
      </c>
      <c r="G7" s="27" t="s">
        <v>18</v>
      </c>
      <c r="H7" s="27" t="s">
        <v>46</v>
      </c>
    </row>
    <row r="8" spans="1:8" s="21" customFormat="1" ht="11.25" x14ac:dyDescent="0.2">
      <c r="B8" s="28">
        <v>1</v>
      </c>
      <c r="C8" s="28">
        <v>2</v>
      </c>
      <c r="D8" s="28">
        <v>3</v>
      </c>
      <c r="E8" s="28">
        <v>4</v>
      </c>
      <c r="F8" s="28">
        <v>5</v>
      </c>
      <c r="G8" s="28" t="s">
        <v>20</v>
      </c>
      <c r="H8" s="28" t="s">
        <v>136</v>
      </c>
    </row>
    <row r="9" spans="1:8" x14ac:dyDescent="0.25">
      <c r="B9" s="6" t="s">
        <v>153</v>
      </c>
      <c r="C9" s="48">
        <f>C10+C15+C28+C43+C71+C76</f>
        <v>517400.22</v>
      </c>
      <c r="D9" s="48">
        <f>D10+D15+D28+D43+D71+D76</f>
        <v>1133898</v>
      </c>
      <c r="E9" s="48">
        <f>E10+E15+E28+E43+E71+E76</f>
        <v>0</v>
      </c>
      <c r="F9" s="48">
        <f>F10+F15+F28+F43+F71+F76</f>
        <v>564972.82000000007</v>
      </c>
      <c r="G9" s="43">
        <f>F9/C9*100</f>
        <v>109.19454576188625</v>
      </c>
      <c r="H9" s="43">
        <f>F9/D9*100</f>
        <v>49.825718009909188</v>
      </c>
    </row>
    <row r="10" spans="1:8" x14ac:dyDescent="0.25">
      <c r="B10" s="6" t="s">
        <v>37</v>
      </c>
      <c r="C10" s="48">
        <f t="shared" ref="C10:E11" si="0">C11</f>
        <v>8663.1</v>
      </c>
      <c r="D10" s="48">
        <f t="shared" si="0"/>
        <v>41952</v>
      </c>
      <c r="E10" s="48">
        <f t="shared" si="0"/>
        <v>0</v>
      </c>
      <c r="F10" s="48">
        <f>F11</f>
        <v>17375.440000000002</v>
      </c>
      <c r="G10" s="43">
        <f>F10/C10*100</f>
        <v>200.568387759578</v>
      </c>
      <c r="H10" s="43">
        <f>F10/D10*100</f>
        <v>41.417429443173155</v>
      </c>
    </row>
    <row r="11" spans="1:8" x14ac:dyDescent="0.25">
      <c r="B11" s="47" t="s">
        <v>137</v>
      </c>
      <c r="C11" s="43">
        <f>C12</f>
        <v>8663.1</v>
      </c>
      <c r="D11" s="43">
        <f t="shared" si="0"/>
        <v>41952</v>
      </c>
      <c r="E11" s="43">
        <f t="shared" si="0"/>
        <v>0</v>
      </c>
      <c r="F11" s="43">
        <f>F12</f>
        <v>17375.440000000002</v>
      </c>
      <c r="G11" s="43"/>
      <c r="H11" s="43"/>
    </row>
    <row r="12" spans="1:8" x14ac:dyDescent="0.25">
      <c r="B12" s="25" t="s">
        <v>146</v>
      </c>
      <c r="C12" s="43">
        <f>C13+C14</f>
        <v>8663.1</v>
      </c>
      <c r="D12" s="43">
        <f>D13+D14</f>
        <v>41952</v>
      </c>
      <c r="E12" s="43">
        <f>E13+E14</f>
        <v>0</v>
      </c>
      <c r="F12" s="43">
        <f>F13+F14</f>
        <v>17375.440000000002</v>
      </c>
      <c r="G12" s="43"/>
      <c r="H12" s="43"/>
    </row>
    <row r="13" spans="1:8" x14ac:dyDescent="0.25">
      <c r="B13" s="25" t="s">
        <v>147</v>
      </c>
      <c r="C13" s="43">
        <v>8316.36</v>
      </c>
      <c r="D13" s="42">
        <v>38517</v>
      </c>
      <c r="E13" s="42"/>
      <c r="F13" s="43">
        <v>16139.36</v>
      </c>
      <c r="G13" s="43"/>
      <c r="H13" s="43"/>
    </row>
    <row r="14" spans="1:8" x14ac:dyDescent="0.25">
      <c r="B14" s="25" t="s">
        <v>148</v>
      </c>
      <c r="C14" s="43">
        <v>346.74</v>
      </c>
      <c r="D14" s="42">
        <v>3435</v>
      </c>
      <c r="E14" s="42"/>
      <c r="F14" s="43">
        <v>1236.08</v>
      </c>
      <c r="G14" s="43"/>
      <c r="H14" s="43"/>
    </row>
    <row r="15" spans="1:8" x14ac:dyDescent="0.25">
      <c r="B15" s="6" t="s">
        <v>36</v>
      </c>
      <c r="C15" s="48">
        <f t="shared" ref="C15:E16" si="1">C16</f>
        <v>14924.94</v>
      </c>
      <c r="D15" s="48">
        <f>D16+D22</f>
        <v>0</v>
      </c>
      <c r="E15" s="48">
        <f t="shared" si="1"/>
        <v>0</v>
      </c>
      <c r="F15" s="48">
        <f>F16</f>
        <v>3247.11</v>
      </c>
      <c r="G15" s="43">
        <f>F15/C15*100</f>
        <v>21.756268366908007</v>
      </c>
      <c r="H15" s="43" t="e">
        <f>F15/D15*100</f>
        <v>#DIV/0!</v>
      </c>
    </row>
    <row r="16" spans="1:8" ht="25.5" x14ac:dyDescent="0.25">
      <c r="B16" s="46" t="s">
        <v>140</v>
      </c>
      <c r="C16" s="48">
        <f t="shared" si="1"/>
        <v>14924.94</v>
      </c>
      <c r="D16" s="48">
        <f t="shared" si="1"/>
        <v>0</v>
      </c>
      <c r="E16" s="48">
        <f t="shared" si="1"/>
        <v>0</v>
      </c>
      <c r="F16" s="48">
        <f>F17</f>
        <v>3247.11</v>
      </c>
      <c r="G16" s="43">
        <f>F16/C16*100</f>
        <v>21.756268366908007</v>
      </c>
      <c r="H16" s="43" t="e">
        <f>F16/D16*100</f>
        <v>#DIV/0!</v>
      </c>
    </row>
    <row r="17" spans="2:8" x14ac:dyDescent="0.25">
      <c r="B17" s="25" t="s">
        <v>146</v>
      </c>
      <c r="C17" s="43">
        <f>C18+C19+C20+C21</f>
        <v>14924.94</v>
      </c>
      <c r="D17" s="43">
        <f>D18+D19+D20+D21</f>
        <v>0</v>
      </c>
      <c r="E17" s="43">
        <f>E18+E19+E20+E21</f>
        <v>0</v>
      </c>
      <c r="F17" s="43">
        <f>F18+F19+F20+F21</f>
        <v>3247.11</v>
      </c>
      <c r="G17" s="43"/>
      <c r="H17" s="43"/>
    </row>
    <row r="18" spans="2:8" x14ac:dyDescent="0.25">
      <c r="B18" s="25" t="s">
        <v>147</v>
      </c>
      <c r="C18" s="42">
        <v>0</v>
      </c>
      <c r="D18" s="42">
        <v>0</v>
      </c>
      <c r="E18" s="44"/>
      <c r="F18" s="43">
        <v>0</v>
      </c>
      <c r="G18" s="43"/>
      <c r="H18" s="43"/>
    </row>
    <row r="19" spans="2:8" x14ac:dyDescent="0.25">
      <c r="B19" s="25" t="s">
        <v>148</v>
      </c>
      <c r="C19" s="43">
        <v>14709.26</v>
      </c>
      <c r="D19" s="42">
        <v>0</v>
      </c>
      <c r="E19" s="44"/>
      <c r="F19" s="43">
        <v>3247.11</v>
      </c>
      <c r="G19" s="43"/>
      <c r="H19" s="43"/>
    </row>
    <row r="20" spans="2:8" x14ac:dyDescent="0.25">
      <c r="B20" s="25" t="s">
        <v>149</v>
      </c>
      <c r="C20" s="43">
        <v>215.68</v>
      </c>
      <c r="D20" s="42">
        <v>0</v>
      </c>
      <c r="E20" s="44"/>
      <c r="F20" s="43">
        <v>0</v>
      </c>
      <c r="G20" s="43"/>
      <c r="H20" s="43"/>
    </row>
    <row r="21" spans="2:8" x14ac:dyDescent="0.25">
      <c r="B21" s="25" t="s">
        <v>150</v>
      </c>
      <c r="C21" s="42">
        <v>0</v>
      </c>
      <c r="D21" s="42">
        <v>0</v>
      </c>
      <c r="E21" s="44"/>
      <c r="F21" s="43">
        <v>0</v>
      </c>
      <c r="G21" s="43"/>
      <c r="H21" s="43"/>
    </row>
    <row r="22" spans="2:8" ht="25.5" x14ac:dyDescent="0.25">
      <c r="B22" s="46" t="s">
        <v>156</v>
      </c>
      <c r="C22" s="42">
        <f>C23</f>
        <v>0</v>
      </c>
      <c r="D22" s="49">
        <f>D23+D26</f>
        <v>0</v>
      </c>
      <c r="E22" s="42">
        <f>E23</f>
        <v>0</v>
      </c>
      <c r="F22" s="42">
        <f>F23</f>
        <v>0</v>
      </c>
      <c r="G22" s="43"/>
      <c r="H22" s="43"/>
    </row>
    <row r="23" spans="2:8" x14ac:dyDescent="0.25">
      <c r="B23" s="25" t="s">
        <v>146</v>
      </c>
      <c r="C23" s="42">
        <f>C24+C25</f>
        <v>0</v>
      </c>
      <c r="D23" s="42">
        <f>D24+D25</f>
        <v>0</v>
      </c>
      <c r="E23" s="42">
        <f>E24+E25</f>
        <v>0</v>
      </c>
      <c r="F23" s="42">
        <f>F24+F25</f>
        <v>0</v>
      </c>
      <c r="G23" s="43"/>
      <c r="H23" s="43"/>
    </row>
    <row r="24" spans="2:8" x14ac:dyDescent="0.25">
      <c r="B24" s="25" t="s">
        <v>147</v>
      </c>
      <c r="C24" s="42"/>
      <c r="D24" s="42">
        <v>0</v>
      </c>
      <c r="E24" s="44">
        <v>0</v>
      </c>
      <c r="F24" s="43">
        <v>0</v>
      </c>
      <c r="G24" s="43"/>
      <c r="H24" s="43"/>
    </row>
    <row r="25" spans="2:8" x14ac:dyDescent="0.25">
      <c r="B25" s="25" t="s">
        <v>148</v>
      </c>
      <c r="C25" s="42"/>
      <c r="D25" s="42">
        <v>0</v>
      </c>
      <c r="E25" s="44"/>
      <c r="F25" s="43">
        <v>0</v>
      </c>
      <c r="G25" s="43"/>
      <c r="H25" s="43"/>
    </row>
    <row r="26" spans="2:8" ht="25.5" x14ac:dyDescent="0.25">
      <c r="B26" s="25" t="s">
        <v>157</v>
      </c>
      <c r="C26" s="42">
        <f>C27</f>
        <v>0</v>
      </c>
      <c r="D26" s="42">
        <f>D27</f>
        <v>0</v>
      </c>
      <c r="E26" s="42">
        <f t="shared" ref="E26:F26" si="2">E27</f>
        <v>0</v>
      </c>
      <c r="F26" s="42">
        <f t="shared" si="2"/>
        <v>0</v>
      </c>
      <c r="G26" s="43"/>
      <c r="H26" s="43"/>
    </row>
    <row r="27" spans="2:8" ht="25.5" x14ac:dyDescent="0.25">
      <c r="B27" s="25" t="s">
        <v>154</v>
      </c>
      <c r="C27" s="42">
        <v>0</v>
      </c>
      <c r="D27" s="42"/>
      <c r="E27" s="44">
        <v>0</v>
      </c>
      <c r="F27" s="43">
        <v>0</v>
      </c>
      <c r="G27" s="43"/>
      <c r="H27" s="43"/>
    </row>
    <row r="28" spans="2:8" x14ac:dyDescent="0.25">
      <c r="B28" s="6" t="s">
        <v>138</v>
      </c>
      <c r="C28" s="48">
        <f>C29+C37</f>
        <v>18989.05</v>
      </c>
      <c r="D28" s="48">
        <f>D29+D37</f>
        <v>114605</v>
      </c>
      <c r="E28" s="48">
        <f>E29+E37</f>
        <v>0</v>
      </c>
      <c r="F28" s="48">
        <f>F29+F37</f>
        <v>26837.260000000002</v>
      </c>
      <c r="G28" s="43">
        <f>F28/C28*100</f>
        <v>141.33018766078348</v>
      </c>
      <c r="H28" s="43">
        <f>F28/D28*100</f>
        <v>23.417180751276124</v>
      </c>
    </row>
    <row r="29" spans="2:8" x14ac:dyDescent="0.25">
      <c r="B29" s="46" t="s">
        <v>141</v>
      </c>
      <c r="C29" s="48">
        <f>C30</f>
        <v>14843.31</v>
      </c>
      <c r="D29" s="48">
        <f>D30+D34</f>
        <v>92550</v>
      </c>
      <c r="E29" s="48">
        <f>E30</f>
        <v>0</v>
      </c>
      <c r="F29" s="48">
        <f>F30</f>
        <v>25518.86</v>
      </c>
      <c r="G29" s="43"/>
      <c r="H29" s="43"/>
    </row>
    <row r="30" spans="2:8" x14ac:dyDescent="0.25">
      <c r="B30" s="25" t="s">
        <v>146</v>
      </c>
      <c r="C30" s="43">
        <f>C31+C32+C33</f>
        <v>14843.31</v>
      </c>
      <c r="D30" s="43">
        <f>D31+D32+D33</f>
        <v>61050</v>
      </c>
      <c r="E30" s="43">
        <f>E31+E32+E33</f>
        <v>0</v>
      </c>
      <c r="F30" s="43">
        <f>F31+F32+F33</f>
        <v>25518.86</v>
      </c>
      <c r="G30" s="43"/>
      <c r="H30" s="43"/>
    </row>
    <row r="31" spans="2:8" x14ac:dyDescent="0.25">
      <c r="B31" s="25" t="s">
        <v>147</v>
      </c>
      <c r="C31" s="42">
        <v>0</v>
      </c>
      <c r="D31" s="42">
        <v>0</v>
      </c>
      <c r="E31" s="44"/>
      <c r="F31" s="43">
        <v>0</v>
      </c>
      <c r="G31" s="43"/>
      <c r="H31" s="43"/>
    </row>
    <row r="32" spans="2:8" x14ac:dyDescent="0.25">
      <c r="B32" s="25" t="s">
        <v>148</v>
      </c>
      <c r="C32" s="43">
        <v>14640.49</v>
      </c>
      <c r="D32" s="42">
        <v>60850</v>
      </c>
      <c r="E32" s="44"/>
      <c r="F32" s="43">
        <v>25518.86</v>
      </c>
      <c r="G32" s="43"/>
      <c r="H32" s="43"/>
    </row>
    <row r="33" spans="2:8" x14ac:dyDescent="0.25">
      <c r="B33" s="25" t="s">
        <v>149</v>
      </c>
      <c r="C33" s="43">
        <v>202.82</v>
      </c>
      <c r="D33" s="42">
        <v>200</v>
      </c>
      <c r="E33" s="44">
        <v>0</v>
      </c>
      <c r="F33" s="43">
        <v>0</v>
      </c>
      <c r="G33" s="43"/>
      <c r="H33" s="43"/>
    </row>
    <row r="34" spans="2:8" ht="25.5" x14ac:dyDescent="0.25">
      <c r="B34" s="25" t="s">
        <v>157</v>
      </c>
      <c r="C34" s="42">
        <f>C35+C36</f>
        <v>0</v>
      </c>
      <c r="D34" s="42">
        <f>D35+D36</f>
        <v>31500</v>
      </c>
      <c r="E34" s="42">
        <f t="shared" ref="E34:F34" si="3">E35+E36</f>
        <v>0</v>
      </c>
      <c r="F34" s="42">
        <f t="shared" si="3"/>
        <v>1401.7</v>
      </c>
      <c r="G34" s="43"/>
      <c r="H34" s="43"/>
    </row>
    <row r="35" spans="2:8" ht="25.5" x14ac:dyDescent="0.25">
      <c r="B35" s="25" t="s">
        <v>154</v>
      </c>
      <c r="C35" s="42">
        <v>0</v>
      </c>
      <c r="D35" s="42">
        <v>0</v>
      </c>
      <c r="E35" s="44"/>
      <c r="F35" s="43">
        <v>0</v>
      </c>
      <c r="G35" s="43"/>
      <c r="H35" s="43"/>
    </row>
    <row r="36" spans="2:8" ht="25.5" x14ac:dyDescent="0.25">
      <c r="B36" s="25" t="s">
        <v>282</v>
      </c>
      <c r="C36" s="42">
        <v>0</v>
      </c>
      <c r="D36" s="42">
        <v>31500</v>
      </c>
      <c r="E36" s="44"/>
      <c r="F36" s="43">
        <v>1401.7</v>
      </c>
      <c r="G36" s="43"/>
      <c r="H36" s="43"/>
    </row>
    <row r="37" spans="2:8" ht="28.5" customHeight="1" x14ac:dyDescent="0.25">
      <c r="B37" s="46" t="s">
        <v>152</v>
      </c>
      <c r="C37" s="48">
        <f>C38</f>
        <v>4145.74</v>
      </c>
      <c r="D37" s="48">
        <f>D38</f>
        <v>22055</v>
      </c>
      <c r="E37" s="48">
        <f>E38</f>
        <v>0</v>
      </c>
      <c r="F37" s="48">
        <f>F38</f>
        <v>1318.4</v>
      </c>
      <c r="G37" s="43">
        <f>F37/C37*100</f>
        <v>31.801318944265685</v>
      </c>
      <c r="H37" s="43">
        <f>F37/D37*100</f>
        <v>5.9777828156880526</v>
      </c>
    </row>
    <row r="38" spans="2:8" x14ac:dyDescent="0.25">
      <c r="B38" s="25" t="s">
        <v>146</v>
      </c>
      <c r="C38" s="43">
        <f>C39+C40</f>
        <v>4145.74</v>
      </c>
      <c r="D38" s="43">
        <f>D39+D40+D42</f>
        <v>22055</v>
      </c>
      <c r="E38" s="43">
        <f>E39+E40</f>
        <v>0</v>
      </c>
      <c r="F38" s="43">
        <f>F39+F40+F41</f>
        <v>1318.4</v>
      </c>
      <c r="G38" s="43"/>
      <c r="H38" s="43"/>
    </row>
    <row r="39" spans="2:8" x14ac:dyDescent="0.25">
      <c r="B39" s="25" t="s">
        <v>147</v>
      </c>
      <c r="C39" s="42">
        <v>0</v>
      </c>
      <c r="D39" s="42">
        <v>4550</v>
      </c>
      <c r="E39" s="44"/>
      <c r="F39" s="43">
        <v>0</v>
      </c>
      <c r="G39" s="43"/>
      <c r="H39" s="43"/>
    </row>
    <row r="40" spans="2:8" ht="15.75" customHeight="1" x14ac:dyDescent="0.25">
      <c r="B40" s="25" t="s">
        <v>148</v>
      </c>
      <c r="C40" s="43">
        <v>4145.74</v>
      </c>
      <c r="D40" s="42">
        <v>14505</v>
      </c>
      <c r="E40" s="44"/>
      <c r="F40" s="43">
        <v>1300</v>
      </c>
      <c r="G40" s="43"/>
      <c r="H40" s="43"/>
    </row>
    <row r="41" spans="2:8" ht="15.75" customHeight="1" x14ac:dyDescent="0.25">
      <c r="B41" s="25" t="s">
        <v>149</v>
      </c>
      <c r="C41" s="43">
        <v>0</v>
      </c>
      <c r="D41" s="42">
        <v>0</v>
      </c>
      <c r="E41" s="44"/>
      <c r="F41" s="43">
        <v>18.399999999999999</v>
      </c>
      <c r="G41" s="43"/>
      <c r="H41" s="43"/>
    </row>
    <row r="42" spans="2:8" ht="15.75" customHeight="1" x14ac:dyDescent="0.25">
      <c r="B42" s="25" t="s">
        <v>299</v>
      </c>
      <c r="C42" s="43"/>
      <c r="D42" s="42">
        <v>3000</v>
      </c>
      <c r="E42" s="44"/>
      <c r="F42" s="43"/>
      <c r="G42" s="43"/>
      <c r="H42" s="43"/>
    </row>
    <row r="43" spans="2:8" ht="18.75" customHeight="1" x14ac:dyDescent="0.25">
      <c r="B43" s="47" t="s">
        <v>139</v>
      </c>
      <c r="C43" s="48">
        <f>C44+C48+C60+C67</f>
        <v>474823.13</v>
      </c>
      <c r="D43" s="48">
        <f>D44+D48+D67+D57+D59</f>
        <v>972341</v>
      </c>
      <c r="E43" s="48">
        <f>E44+E48+E60+E67</f>
        <v>0</v>
      </c>
      <c r="F43" s="48">
        <f>F44+F48+F57+F59+F67</f>
        <v>517513.01</v>
      </c>
      <c r="G43" s="43">
        <f>F43/C43*100</f>
        <v>108.9906909126352</v>
      </c>
      <c r="H43" s="43">
        <f>F43/D43*100</f>
        <v>53.223407220306463</v>
      </c>
    </row>
    <row r="44" spans="2:8" ht="26.25" customHeight="1" x14ac:dyDescent="0.25">
      <c r="B44" s="46" t="s">
        <v>301</v>
      </c>
      <c r="C44" s="48">
        <f>C45</f>
        <v>7452.9800000000005</v>
      </c>
      <c r="D44" s="48">
        <f>D45</f>
        <v>34703</v>
      </c>
      <c r="E44" s="48">
        <f>E45</f>
        <v>0</v>
      </c>
      <c r="F44" s="48">
        <f>F45</f>
        <v>16171.259999999998</v>
      </c>
      <c r="G44" s="43"/>
      <c r="H44" s="43"/>
    </row>
    <row r="45" spans="2:8" ht="15" customHeight="1" x14ac:dyDescent="0.25">
      <c r="B45" s="25" t="s">
        <v>146</v>
      </c>
      <c r="C45" s="43">
        <f>C46+C47</f>
        <v>7452.9800000000005</v>
      </c>
      <c r="D45" s="43">
        <f>D46+D47</f>
        <v>34703</v>
      </c>
      <c r="E45" s="43">
        <f>E46+E47</f>
        <v>0</v>
      </c>
      <c r="F45" s="43">
        <f>F46+F47</f>
        <v>16171.259999999998</v>
      </c>
      <c r="G45" s="43"/>
      <c r="H45" s="43"/>
    </row>
    <row r="46" spans="2:8" ht="15.75" customHeight="1" x14ac:dyDescent="0.25">
      <c r="B46" s="25" t="s">
        <v>147</v>
      </c>
      <c r="C46" s="43">
        <v>7162.64</v>
      </c>
      <c r="D46" s="42">
        <v>32246</v>
      </c>
      <c r="E46" s="44"/>
      <c r="F46" s="43">
        <v>15136.39</v>
      </c>
      <c r="G46" s="43"/>
      <c r="H46" s="43"/>
    </row>
    <row r="47" spans="2:8" ht="17.25" customHeight="1" x14ac:dyDescent="0.25">
      <c r="B47" s="25" t="s">
        <v>148</v>
      </c>
      <c r="C47" s="43">
        <v>290.33999999999997</v>
      </c>
      <c r="D47" s="42">
        <v>2457</v>
      </c>
      <c r="E47" s="44">
        <v>0</v>
      </c>
      <c r="F47" s="43">
        <v>1034.8699999999999</v>
      </c>
      <c r="G47" s="43"/>
      <c r="H47" s="43"/>
    </row>
    <row r="48" spans="2:8" ht="25.5" customHeight="1" x14ac:dyDescent="0.25">
      <c r="B48" s="47" t="s">
        <v>300</v>
      </c>
      <c r="C48" s="48">
        <f>C49+C54</f>
        <v>416770</v>
      </c>
      <c r="D48" s="48">
        <f>D49+D54+D56</f>
        <v>833983</v>
      </c>
      <c r="E48" s="48">
        <f>E49+E54</f>
        <v>0</v>
      </c>
      <c r="F48" s="48">
        <f>F49+F54</f>
        <v>413091.75</v>
      </c>
      <c r="G48" s="43">
        <f t="shared" ref="G48" si="4">F48/C48*100</f>
        <v>99.117438875158953</v>
      </c>
      <c r="H48" s="43">
        <f t="shared" ref="H48" si="5">F48/D48*100</f>
        <v>49.532394545212554</v>
      </c>
    </row>
    <row r="49" spans="2:8" ht="16.5" customHeight="1" x14ac:dyDescent="0.25">
      <c r="B49" s="25" t="s">
        <v>146</v>
      </c>
      <c r="C49" s="43">
        <f>C50+C51+C52+C53</f>
        <v>416770</v>
      </c>
      <c r="D49" s="43">
        <f>D50+D51+D52+D53</f>
        <v>832983</v>
      </c>
      <c r="E49" s="43">
        <f>E50+E51+E52+E53+E55</f>
        <v>0</v>
      </c>
      <c r="F49" s="43">
        <f>F50+F51+F52+F53</f>
        <v>413091.75</v>
      </c>
      <c r="G49" s="43"/>
      <c r="H49" s="43"/>
    </row>
    <row r="50" spans="2:8" ht="15" customHeight="1" x14ac:dyDescent="0.25">
      <c r="B50" s="25" t="s">
        <v>147</v>
      </c>
      <c r="C50" s="43">
        <v>412542.7</v>
      </c>
      <c r="D50" s="42">
        <v>820000</v>
      </c>
      <c r="E50" s="44"/>
      <c r="F50" s="43">
        <v>408759.99</v>
      </c>
      <c r="G50" s="43"/>
      <c r="H50" s="43"/>
    </row>
    <row r="51" spans="2:8" ht="15.75" customHeight="1" x14ac:dyDescent="0.25">
      <c r="B51" s="25" t="s">
        <v>148</v>
      </c>
      <c r="C51" s="43">
        <v>4227.3</v>
      </c>
      <c r="D51" s="42">
        <v>12650</v>
      </c>
      <c r="E51" s="44"/>
      <c r="F51" s="43">
        <v>4331.76</v>
      </c>
      <c r="G51" s="43"/>
      <c r="H51" s="43"/>
    </row>
    <row r="52" spans="2:8" ht="15.75" customHeight="1" x14ac:dyDescent="0.25">
      <c r="B52" s="25" t="s">
        <v>149</v>
      </c>
      <c r="C52" s="42">
        <v>0</v>
      </c>
      <c r="D52" s="42">
        <v>0</v>
      </c>
      <c r="E52" s="44"/>
      <c r="F52" s="43">
        <v>0</v>
      </c>
      <c r="G52" s="43"/>
      <c r="H52" s="43"/>
    </row>
    <row r="53" spans="2:8" ht="15" customHeight="1" x14ac:dyDescent="0.25">
      <c r="B53" s="25" t="s">
        <v>151</v>
      </c>
      <c r="C53" s="42">
        <v>0</v>
      </c>
      <c r="D53" s="42">
        <v>333</v>
      </c>
      <c r="E53" s="44"/>
      <c r="F53" s="43">
        <v>0</v>
      </c>
      <c r="G53" s="43"/>
      <c r="H53" s="43"/>
    </row>
    <row r="54" spans="2:8" ht="24.75" customHeight="1" x14ac:dyDescent="0.25">
      <c r="B54" s="25" t="s">
        <v>157</v>
      </c>
      <c r="C54" s="42">
        <f>C55</f>
        <v>0</v>
      </c>
      <c r="D54" s="42">
        <f>D55</f>
        <v>1000</v>
      </c>
      <c r="E54" s="42">
        <f>E55</f>
        <v>0</v>
      </c>
      <c r="F54" s="42">
        <f>F55</f>
        <v>0</v>
      </c>
      <c r="G54" s="43"/>
      <c r="H54" s="43"/>
    </row>
    <row r="55" spans="2:8" ht="26.25" customHeight="1" x14ac:dyDescent="0.25">
      <c r="B55" s="25" t="s">
        <v>154</v>
      </c>
      <c r="C55" s="42">
        <v>0</v>
      </c>
      <c r="D55" s="42">
        <v>1000</v>
      </c>
      <c r="E55" s="44"/>
      <c r="F55" s="43">
        <v>0</v>
      </c>
      <c r="G55" s="43"/>
      <c r="H55" s="43"/>
    </row>
    <row r="56" spans="2:8" ht="19.5" customHeight="1" x14ac:dyDescent="0.25">
      <c r="B56" s="25" t="s">
        <v>307</v>
      </c>
      <c r="C56" s="43"/>
      <c r="D56" s="43">
        <v>0</v>
      </c>
      <c r="E56" s="43"/>
      <c r="F56" s="43"/>
      <c r="G56" s="43"/>
      <c r="H56" s="43"/>
    </row>
    <row r="57" spans="2:8" ht="24" customHeight="1" x14ac:dyDescent="0.25">
      <c r="B57" s="47" t="s">
        <v>303</v>
      </c>
      <c r="C57" s="49">
        <f>C58</f>
        <v>0</v>
      </c>
      <c r="D57" s="49">
        <f>D58</f>
        <v>21000</v>
      </c>
      <c r="E57" s="49">
        <f t="shared" ref="E57:F57" si="6">E58</f>
        <v>0</v>
      </c>
      <c r="F57" s="49">
        <f t="shared" si="6"/>
        <v>0</v>
      </c>
      <c r="G57" s="43"/>
      <c r="H57" s="43"/>
    </row>
    <row r="58" spans="2:8" ht="20.25" customHeight="1" x14ac:dyDescent="0.25">
      <c r="B58" s="25" t="s">
        <v>147</v>
      </c>
      <c r="C58" s="42"/>
      <c r="D58" s="42">
        <v>21000</v>
      </c>
      <c r="E58" s="44"/>
      <c r="F58" s="43"/>
      <c r="G58" s="43"/>
      <c r="H58" s="43"/>
    </row>
    <row r="59" spans="2:8" ht="24" customHeight="1" x14ac:dyDescent="0.25">
      <c r="B59" s="47" t="s">
        <v>302</v>
      </c>
      <c r="C59" s="48">
        <f>C60+C65</f>
        <v>0</v>
      </c>
      <c r="D59" s="48">
        <f>D60+D65</f>
        <v>82655</v>
      </c>
      <c r="E59" s="48">
        <f>E60+E65</f>
        <v>0</v>
      </c>
      <c r="F59" s="48">
        <f>F60+F65</f>
        <v>88250</v>
      </c>
      <c r="G59" s="43" t="e">
        <f t="shared" ref="G59" si="7">F59/C59*100</f>
        <v>#DIV/0!</v>
      </c>
      <c r="H59" s="43">
        <f t="shared" ref="H59" si="8">F59/D59*100</f>
        <v>106.76910047789003</v>
      </c>
    </row>
    <row r="60" spans="2:8" x14ac:dyDescent="0.25">
      <c r="B60" s="25" t="s">
        <v>146</v>
      </c>
      <c r="C60" s="43">
        <f>C61+C62+C63+C64</f>
        <v>0</v>
      </c>
      <c r="D60" s="43">
        <f>D61+D62+D63+D64</f>
        <v>82655</v>
      </c>
      <c r="E60" s="43">
        <f>E61+E62+E63+E64+E66</f>
        <v>0</v>
      </c>
      <c r="F60" s="43">
        <f>F61+F62+F63+F64</f>
        <v>88250</v>
      </c>
      <c r="G60" s="43"/>
      <c r="H60" s="43"/>
    </row>
    <row r="61" spans="2:8" x14ac:dyDescent="0.25">
      <c r="B61" s="25" t="s">
        <v>147</v>
      </c>
      <c r="C61" s="43">
        <v>0</v>
      </c>
      <c r="D61" s="42">
        <v>0</v>
      </c>
      <c r="E61" s="44"/>
      <c r="F61" s="43">
        <v>0</v>
      </c>
      <c r="G61" s="43"/>
      <c r="H61" s="43"/>
    </row>
    <row r="62" spans="2:8" x14ac:dyDescent="0.25">
      <c r="B62" s="25" t="s">
        <v>148</v>
      </c>
      <c r="C62" s="43">
        <v>0</v>
      </c>
      <c r="D62" s="42">
        <v>82655</v>
      </c>
      <c r="E62" s="44"/>
      <c r="F62" s="43">
        <v>88250</v>
      </c>
      <c r="G62" s="43"/>
      <c r="H62" s="43"/>
    </row>
    <row r="63" spans="2:8" x14ac:dyDescent="0.25">
      <c r="B63" s="25" t="s">
        <v>149</v>
      </c>
      <c r="C63" s="42">
        <v>0</v>
      </c>
      <c r="D63" s="42">
        <v>0</v>
      </c>
      <c r="E63" s="44"/>
      <c r="F63" s="43">
        <v>0</v>
      </c>
      <c r="G63" s="43"/>
      <c r="H63" s="43"/>
    </row>
    <row r="64" spans="2:8" x14ac:dyDescent="0.25">
      <c r="B64" s="25" t="s">
        <v>149</v>
      </c>
      <c r="C64" s="42"/>
      <c r="D64" s="42"/>
      <c r="E64" s="44"/>
      <c r="F64" s="43">
        <v>0</v>
      </c>
      <c r="G64" s="43"/>
      <c r="H64" s="43"/>
    </row>
    <row r="65" spans="2:8" ht="25.5" x14ac:dyDescent="0.25">
      <c r="B65" s="25" t="s">
        <v>157</v>
      </c>
      <c r="C65" s="42">
        <f>C66</f>
        <v>0</v>
      </c>
      <c r="D65" s="42">
        <f t="shared" ref="D65:F65" si="9">D66</f>
        <v>0</v>
      </c>
      <c r="E65" s="42">
        <f t="shared" si="9"/>
        <v>0</v>
      </c>
      <c r="F65" s="42">
        <f t="shared" si="9"/>
        <v>0</v>
      </c>
      <c r="G65" s="43"/>
      <c r="H65" s="43"/>
    </row>
    <row r="66" spans="2:8" ht="25.5" x14ac:dyDescent="0.25">
      <c r="B66" s="25" t="s">
        <v>154</v>
      </c>
      <c r="C66" s="42">
        <v>0</v>
      </c>
      <c r="D66" s="42">
        <v>0</v>
      </c>
      <c r="E66" s="44"/>
      <c r="F66" s="43">
        <v>0</v>
      </c>
      <c r="G66" s="43"/>
      <c r="H66" s="43"/>
    </row>
    <row r="67" spans="2:8" ht="25.5" x14ac:dyDescent="0.25">
      <c r="B67" s="46" t="s">
        <v>155</v>
      </c>
      <c r="C67" s="48">
        <f>C68</f>
        <v>50600.15</v>
      </c>
      <c r="D67" s="48">
        <f>D68</f>
        <v>0</v>
      </c>
      <c r="E67" s="48">
        <f>E68</f>
        <v>0</v>
      </c>
      <c r="F67" s="48">
        <f>F68</f>
        <v>0</v>
      </c>
      <c r="G67" s="43">
        <f t="shared" ref="G67:G71" si="10">F67/C67*100</f>
        <v>0</v>
      </c>
      <c r="H67" s="43" t="e">
        <f t="shared" ref="H67:H71" si="11">F67/D67*100</f>
        <v>#DIV/0!</v>
      </c>
    </row>
    <row r="68" spans="2:8" x14ac:dyDescent="0.25">
      <c r="B68" s="25" t="s">
        <v>146</v>
      </c>
      <c r="C68" s="43">
        <f>C69+C70</f>
        <v>50600.15</v>
      </c>
      <c r="D68" s="43">
        <f>D69+D70</f>
        <v>0</v>
      </c>
      <c r="E68" s="43">
        <f>E69+E70</f>
        <v>0</v>
      </c>
      <c r="F68" s="43">
        <f>F69+F70</f>
        <v>0</v>
      </c>
      <c r="G68" s="43"/>
      <c r="H68" s="43"/>
    </row>
    <row r="69" spans="2:8" x14ac:dyDescent="0.25">
      <c r="B69" s="25" t="s">
        <v>147</v>
      </c>
      <c r="C69" s="42"/>
      <c r="D69" s="42"/>
      <c r="E69" s="44"/>
      <c r="F69" s="43">
        <v>0</v>
      </c>
      <c r="G69" s="43"/>
      <c r="H69" s="43"/>
    </row>
    <row r="70" spans="2:8" x14ac:dyDescent="0.25">
      <c r="B70" s="25" t="s">
        <v>148</v>
      </c>
      <c r="C70" s="42">
        <v>50600.15</v>
      </c>
      <c r="D70" s="42">
        <v>0</v>
      </c>
      <c r="E70" s="44"/>
      <c r="F70" s="43">
        <v>0</v>
      </c>
      <c r="G70" s="43"/>
      <c r="H70" s="43"/>
    </row>
    <row r="71" spans="2:8" x14ac:dyDescent="0.25">
      <c r="B71" s="46" t="s">
        <v>142</v>
      </c>
      <c r="C71" s="48">
        <f t="shared" ref="C71:E72" si="12">C72</f>
        <v>0</v>
      </c>
      <c r="D71" s="48">
        <f t="shared" si="12"/>
        <v>5000</v>
      </c>
      <c r="E71" s="48">
        <f t="shared" si="12"/>
        <v>0</v>
      </c>
      <c r="F71" s="48">
        <f>F72</f>
        <v>0</v>
      </c>
      <c r="G71" s="43" t="e">
        <f t="shared" si="10"/>
        <v>#DIV/0!</v>
      </c>
      <c r="H71" s="43">
        <f t="shared" si="11"/>
        <v>0</v>
      </c>
    </row>
    <row r="72" spans="2:8" x14ac:dyDescent="0.25">
      <c r="B72" s="46" t="s">
        <v>143</v>
      </c>
      <c r="C72" s="43">
        <f t="shared" si="12"/>
        <v>0</v>
      </c>
      <c r="D72" s="43">
        <f t="shared" si="12"/>
        <v>5000</v>
      </c>
      <c r="E72" s="43">
        <f t="shared" si="12"/>
        <v>0</v>
      </c>
      <c r="F72" s="43">
        <f>F73</f>
        <v>0</v>
      </c>
      <c r="G72" s="43"/>
      <c r="H72" s="43"/>
    </row>
    <row r="73" spans="2:8" x14ac:dyDescent="0.25">
      <c r="B73" s="25" t="s">
        <v>146</v>
      </c>
      <c r="C73" s="43">
        <f>C74+C75</f>
        <v>0</v>
      </c>
      <c r="D73" s="43">
        <f>D74+D75</f>
        <v>5000</v>
      </c>
      <c r="E73" s="43">
        <f>E74+E75</f>
        <v>0</v>
      </c>
      <c r="F73" s="43">
        <f>F74+F75</f>
        <v>0</v>
      </c>
      <c r="G73" s="43"/>
      <c r="H73" s="43"/>
    </row>
    <row r="74" spans="2:8" x14ac:dyDescent="0.25">
      <c r="B74" s="25" t="s">
        <v>147</v>
      </c>
      <c r="C74" s="42">
        <v>0</v>
      </c>
      <c r="D74" s="42">
        <v>0</v>
      </c>
      <c r="E74" s="44"/>
      <c r="F74" s="43">
        <v>0</v>
      </c>
      <c r="G74" s="43"/>
      <c r="H74" s="43"/>
    </row>
    <row r="75" spans="2:8" x14ac:dyDescent="0.25">
      <c r="B75" s="25" t="s">
        <v>148</v>
      </c>
      <c r="C75" s="42">
        <v>0</v>
      </c>
      <c r="D75" s="42">
        <v>5000</v>
      </c>
      <c r="E75" s="44">
        <v>0</v>
      </c>
      <c r="F75" s="43">
        <v>0</v>
      </c>
      <c r="G75" s="43"/>
      <c r="H75" s="43"/>
    </row>
    <row r="76" spans="2:8" ht="25.5" x14ac:dyDescent="0.25">
      <c r="B76" s="6" t="s">
        <v>144</v>
      </c>
      <c r="C76" s="43">
        <f>C77</f>
        <v>0</v>
      </c>
      <c r="D76" s="43">
        <f>D77</f>
        <v>0</v>
      </c>
      <c r="E76" s="43">
        <f>E77</f>
        <v>0</v>
      </c>
      <c r="F76" s="43">
        <f>F77</f>
        <v>0</v>
      </c>
      <c r="G76" s="43"/>
      <c r="H76" s="43"/>
    </row>
    <row r="77" spans="2:8" ht="25.5" x14ac:dyDescent="0.25">
      <c r="B77" s="24" t="s">
        <v>145</v>
      </c>
      <c r="C77" s="43">
        <v>0</v>
      </c>
      <c r="D77" s="43">
        <v>0</v>
      </c>
      <c r="E77" s="43">
        <v>0</v>
      </c>
      <c r="F77" s="43">
        <v>0</v>
      </c>
      <c r="G77" s="43"/>
      <c r="H77" s="43"/>
    </row>
    <row r="78" spans="2:8" x14ac:dyDescent="0.25">
      <c r="B78" s="53"/>
      <c r="C78" s="54"/>
      <c r="D78" s="54"/>
      <c r="E78" s="54"/>
      <c r="F78" s="54"/>
      <c r="G78" s="55"/>
      <c r="H78" s="55"/>
    </row>
    <row r="79" spans="2:8" ht="15.75" customHeight="1" x14ac:dyDescent="0.25">
      <c r="B79" s="6" t="s">
        <v>47</v>
      </c>
      <c r="C79" s="49">
        <v>503704.56</v>
      </c>
      <c r="D79" s="49">
        <v>1190680</v>
      </c>
      <c r="E79" s="49">
        <f>E80+E83+E89+E94+E106+E109</f>
        <v>0</v>
      </c>
      <c r="F79" s="49">
        <v>479991.53</v>
      </c>
      <c r="G79" s="43">
        <f>F79/C79*100</f>
        <v>95.292274106075197</v>
      </c>
      <c r="H79" s="43">
        <f>F79/D79*100</f>
        <v>40.312387039338866</v>
      </c>
    </row>
    <row r="80" spans="2:8" ht="15.75" customHeight="1" x14ac:dyDescent="0.25">
      <c r="B80" s="6" t="s">
        <v>37</v>
      </c>
      <c r="C80" s="49">
        <f>C81</f>
        <v>30959.39</v>
      </c>
      <c r="D80" s="49">
        <f t="shared" ref="D80:F81" si="13">D81</f>
        <v>41952</v>
      </c>
      <c r="E80" s="49">
        <f t="shared" si="13"/>
        <v>0</v>
      </c>
      <c r="F80" s="49">
        <f t="shared" si="13"/>
        <v>19315.310000000001</v>
      </c>
      <c r="G80" s="43">
        <f>F80/C80*100</f>
        <v>62.389181440590406</v>
      </c>
      <c r="H80" s="43">
        <f>F80/D80*100</f>
        <v>46.041452135774222</v>
      </c>
    </row>
    <row r="81" spans="2:8" x14ac:dyDescent="0.25">
      <c r="B81" s="47" t="s">
        <v>137</v>
      </c>
      <c r="C81" s="49">
        <f>C82</f>
        <v>30959.39</v>
      </c>
      <c r="D81" s="49">
        <f t="shared" si="13"/>
        <v>41952</v>
      </c>
      <c r="E81" s="49">
        <f t="shared" si="13"/>
        <v>0</v>
      </c>
      <c r="F81" s="49">
        <f t="shared" si="13"/>
        <v>19315.310000000001</v>
      </c>
      <c r="G81" s="43"/>
      <c r="H81" s="43"/>
    </row>
    <row r="82" spans="2:8" ht="25.5" x14ac:dyDescent="0.25">
      <c r="B82" s="25" t="s">
        <v>158</v>
      </c>
      <c r="C82" s="42">
        <v>30959.39</v>
      </c>
      <c r="D82" s="42">
        <v>41952</v>
      </c>
      <c r="E82" s="42">
        <v>0</v>
      </c>
      <c r="F82" s="43">
        <v>19315.310000000001</v>
      </c>
      <c r="G82" s="43"/>
      <c r="H82" s="43"/>
    </row>
    <row r="83" spans="2:8" x14ac:dyDescent="0.25">
      <c r="B83" s="6" t="s">
        <v>36</v>
      </c>
      <c r="C83" s="49">
        <f>C84+C87</f>
        <v>24649.79</v>
      </c>
      <c r="D83" s="49">
        <f>D84+D87</f>
        <v>0</v>
      </c>
      <c r="E83" s="49">
        <f>E84+E87</f>
        <v>0</v>
      </c>
      <c r="F83" s="49">
        <f>F84+F87</f>
        <v>0</v>
      </c>
      <c r="G83" s="43">
        <f>F83/C83*100</f>
        <v>0</v>
      </c>
      <c r="H83" s="43" t="e">
        <f>F83/D83*100</f>
        <v>#DIV/0!</v>
      </c>
    </row>
    <row r="84" spans="2:8" ht="25.5" x14ac:dyDescent="0.25">
      <c r="B84" s="46" t="s">
        <v>140</v>
      </c>
      <c r="C84" s="42">
        <f>C86+C85</f>
        <v>45.95</v>
      </c>
      <c r="D84" s="42">
        <f>D86+D85</f>
        <v>0</v>
      </c>
      <c r="E84" s="42">
        <f>E86+E85</f>
        <v>0</v>
      </c>
      <c r="F84" s="42">
        <f>F86+F85</f>
        <v>0</v>
      </c>
      <c r="G84" s="43"/>
      <c r="H84" s="43"/>
    </row>
    <row r="85" spans="2:8" x14ac:dyDescent="0.25">
      <c r="B85" s="25" t="s">
        <v>159</v>
      </c>
      <c r="C85" s="42">
        <v>7.95</v>
      </c>
      <c r="D85" s="42">
        <v>0</v>
      </c>
      <c r="E85" s="44"/>
      <c r="F85" s="43">
        <v>0</v>
      </c>
      <c r="G85" s="43"/>
      <c r="H85" s="43"/>
    </row>
    <row r="86" spans="2:8" ht="25.5" x14ac:dyDescent="0.25">
      <c r="B86" s="25" t="s">
        <v>160</v>
      </c>
      <c r="C86" s="42">
        <v>38</v>
      </c>
      <c r="D86" s="42">
        <v>0</v>
      </c>
      <c r="E86" s="44">
        <v>0</v>
      </c>
      <c r="F86" s="43">
        <v>0</v>
      </c>
      <c r="G86" s="43"/>
      <c r="H86" s="43"/>
    </row>
    <row r="87" spans="2:8" ht="25.5" x14ac:dyDescent="0.25">
      <c r="B87" s="46" t="s">
        <v>156</v>
      </c>
      <c r="C87" s="48">
        <f>C88</f>
        <v>24603.84</v>
      </c>
      <c r="D87" s="48">
        <f>D88</f>
        <v>0</v>
      </c>
      <c r="E87" s="48">
        <f>E88</f>
        <v>0</v>
      </c>
      <c r="F87" s="48">
        <f>F88</f>
        <v>0</v>
      </c>
      <c r="G87" s="43"/>
      <c r="H87" s="43"/>
    </row>
    <row r="88" spans="2:8" x14ac:dyDescent="0.25">
      <c r="B88" s="25" t="s">
        <v>161</v>
      </c>
      <c r="C88" s="43">
        <v>24603.84</v>
      </c>
      <c r="D88" s="43">
        <v>0</v>
      </c>
      <c r="E88" s="43">
        <v>0</v>
      </c>
      <c r="F88" s="43">
        <v>0</v>
      </c>
      <c r="G88" s="43"/>
      <c r="H88" s="43"/>
    </row>
    <row r="89" spans="2:8" x14ac:dyDescent="0.25">
      <c r="B89" s="6" t="s">
        <v>138</v>
      </c>
      <c r="C89" s="48">
        <f>C90+C92</f>
        <v>4447</v>
      </c>
      <c r="D89" s="48">
        <f>D90+D92</f>
        <v>114605</v>
      </c>
      <c r="E89" s="48">
        <f>E90+E92</f>
        <v>0</v>
      </c>
      <c r="F89" s="48">
        <f>F90+F92</f>
        <v>3131.3</v>
      </c>
      <c r="G89" s="43">
        <f>F89/C89*100</f>
        <v>70.413762086800091</v>
      </c>
      <c r="H89" s="43">
        <f>F89/D89*100</f>
        <v>2.7322542646481396</v>
      </c>
    </row>
    <row r="90" spans="2:8" x14ac:dyDescent="0.25">
      <c r="B90" s="46" t="s">
        <v>141</v>
      </c>
      <c r="C90" s="48">
        <v>0</v>
      </c>
      <c r="D90" s="48">
        <f>D91</f>
        <v>92550</v>
      </c>
      <c r="E90" s="48">
        <v>0</v>
      </c>
      <c r="F90" s="48">
        <v>0</v>
      </c>
      <c r="G90" s="43"/>
      <c r="H90" s="43"/>
    </row>
    <row r="91" spans="2:8" ht="25.5" x14ac:dyDescent="0.25">
      <c r="B91" s="25" t="s">
        <v>158</v>
      </c>
      <c r="C91" s="95">
        <v>14843.31</v>
      </c>
      <c r="D91" s="95">
        <v>92550</v>
      </c>
      <c r="E91" s="48"/>
      <c r="F91" s="95">
        <v>25518.86</v>
      </c>
      <c r="G91" s="43"/>
      <c r="H91" s="43"/>
    </row>
    <row r="92" spans="2:8" ht="25.5" x14ac:dyDescent="0.25">
      <c r="B92" s="46" t="s">
        <v>152</v>
      </c>
      <c r="C92" s="43">
        <f>C93</f>
        <v>4447</v>
      </c>
      <c r="D92" s="43">
        <f>D93</f>
        <v>22055</v>
      </c>
      <c r="E92" s="43">
        <f>E93</f>
        <v>0</v>
      </c>
      <c r="F92" s="43">
        <f>F93</f>
        <v>3131.3</v>
      </c>
      <c r="G92" s="43"/>
      <c r="H92" s="43"/>
    </row>
    <row r="93" spans="2:8" x14ac:dyDescent="0.25">
      <c r="B93" s="25" t="s">
        <v>162</v>
      </c>
      <c r="C93" s="43">
        <v>4447</v>
      </c>
      <c r="D93" s="43">
        <v>22055</v>
      </c>
      <c r="E93" s="43"/>
      <c r="F93" s="43">
        <v>3131.3</v>
      </c>
      <c r="G93" s="43"/>
      <c r="H93" s="43"/>
    </row>
    <row r="94" spans="2:8" x14ac:dyDescent="0.25">
      <c r="B94" s="47" t="s">
        <v>139</v>
      </c>
      <c r="C94" s="48">
        <f>C95+C97+C101+C104</f>
        <v>468252.22</v>
      </c>
      <c r="D94" s="48">
        <f>D95+D97+D101+D104</f>
        <v>1029123</v>
      </c>
      <c r="E94" s="48">
        <f>E95+E97+E101+E104</f>
        <v>0</v>
      </c>
      <c r="F94" s="48">
        <f>F95+F97+F101+F104</f>
        <v>480658</v>
      </c>
      <c r="G94" s="43">
        <f>F94/C94*100</f>
        <v>102.64937985771856</v>
      </c>
      <c r="H94" s="43">
        <f>F94/D94*100</f>
        <v>46.705593014634786</v>
      </c>
    </row>
    <row r="95" spans="2:8" ht="25.5" x14ac:dyDescent="0.25">
      <c r="B95" s="46" t="s">
        <v>303</v>
      </c>
      <c r="C95" s="48">
        <v>0</v>
      </c>
      <c r="D95" s="48">
        <f>D96</f>
        <v>21000</v>
      </c>
      <c r="E95" s="48">
        <v>0</v>
      </c>
      <c r="F95" s="48">
        <v>0</v>
      </c>
      <c r="G95" s="43"/>
      <c r="H95" s="43"/>
    </row>
    <row r="96" spans="2:8" ht="25.5" x14ac:dyDescent="0.25">
      <c r="B96" s="25" t="s">
        <v>158</v>
      </c>
      <c r="C96" s="95">
        <v>0</v>
      </c>
      <c r="D96" s="95">
        <v>21000</v>
      </c>
      <c r="E96" s="48"/>
      <c r="F96" s="48"/>
      <c r="G96" s="43"/>
      <c r="H96" s="43"/>
    </row>
    <row r="97" spans="2:8" ht="25.5" x14ac:dyDescent="0.25">
      <c r="B97" s="47" t="s">
        <v>304</v>
      </c>
      <c r="C97" s="48">
        <f>C98+C99</f>
        <v>359001.32</v>
      </c>
      <c r="D97" s="48">
        <f>D98+D99</f>
        <v>890765</v>
      </c>
      <c r="E97" s="48">
        <f>E98+E99</f>
        <v>0</v>
      </c>
      <c r="F97" s="48">
        <f>F98+F99</f>
        <v>415058.3</v>
      </c>
      <c r="G97" s="43">
        <f t="shared" ref="G97:G109" si="14">F97/C97*100</f>
        <v>115.61470024678459</v>
      </c>
      <c r="H97" s="43">
        <f t="shared" ref="H97:H109" si="15">F97/D97*100</f>
        <v>46.59571267393757</v>
      </c>
    </row>
    <row r="98" spans="2:8" x14ac:dyDescent="0.25">
      <c r="B98" s="25" t="s">
        <v>163</v>
      </c>
      <c r="C98" s="43">
        <v>0</v>
      </c>
      <c r="D98" s="43">
        <v>0</v>
      </c>
      <c r="E98" s="43"/>
      <c r="F98" s="43">
        <v>0</v>
      </c>
      <c r="G98" s="43"/>
      <c r="H98" s="43"/>
    </row>
    <row r="99" spans="2:8" ht="25.5" x14ac:dyDescent="0.25">
      <c r="B99" s="25" t="s">
        <v>164</v>
      </c>
      <c r="C99" s="43">
        <v>359001.32</v>
      </c>
      <c r="D99" s="43">
        <v>890765</v>
      </c>
      <c r="E99" s="43"/>
      <c r="F99" s="43">
        <v>415058.3</v>
      </c>
      <c r="G99" s="43"/>
      <c r="H99" s="43"/>
    </row>
    <row r="100" spans="2:8" x14ac:dyDescent="0.25">
      <c r="B100" s="25" t="s">
        <v>307</v>
      </c>
      <c r="C100" s="43"/>
      <c r="D100" s="43">
        <v>56782</v>
      </c>
      <c r="E100" s="43"/>
      <c r="F100" s="43"/>
      <c r="G100" s="43"/>
      <c r="H100" s="43"/>
    </row>
    <row r="101" spans="2:8" ht="25.5" x14ac:dyDescent="0.25">
      <c r="B101" s="46" t="s">
        <v>305</v>
      </c>
      <c r="C101" s="48">
        <f>C102+C103</f>
        <v>109250.9</v>
      </c>
      <c r="D101" s="48">
        <f>D102+D103</f>
        <v>82655</v>
      </c>
      <c r="E101" s="48">
        <f>E102+E103</f>
        <v>0</v>
      </c>
      <c r="F101" s="48">
        <f>F102+F103</f>
        <v>65599.7</v>
      </c>
      <c r="G101" s="43">
        <f t="shared" si="14"/>
        <v>60.044997340983009</v>
      </c>
      <c r="H101" s="43">
        <f t="shared" si="15"/>
        <v>79.36567660758574</v>
      </c>
    </row>
    <row r="102" spans="2:8" ht="25.5" x14ac:dyDescent="0.25">
      <c r="B102" s="25" t="s">
        <v>165</v>
      </c>
      <c r="C102" s="43">
        <v>108454.39999999999</v>
      </c>
      <c r="D102" s="43">
        <v>80000</v>
      </c>
      <c r="E102" s="43"/>
      <c r="F102" s="43">
        <v>64803.199999999997</v>
      </c>
      <c r="G102" s="43"/>
      <c r="H102" s="43"/>
    </row>
    <row r="103" spans="2:8" ht="25.5" x14ac:dyDescent="0.25">
      <c r="B103" s="25" t="s">
        <v>166</v>
      </c>
      <c r="C103" s="43">
        <v>796.5</v>
      </c>
      <c r="D103" s="43">
        <v>2655</v>
      </c>
      <c r="E103" s="43"/>
      <c r="F103" s="43">
        <v>796.5</v>
      </c>
      <c r="G103" s="43"/>
      <c r="H103" s="43"/>
    </row>
    <row r="104" spans="2:8" ht="25.5" x14ac:dyDescent="0.25">
      <c r="B104" s="46" t="s">
        <v>306</v>
      </c>
      <c r="C104" s="48">
        <f>C105</f>
        <v>0</v>
      </c>
      <c r="D104" s="48">
        <f>D105</f>
        <v>34703</v>
      </c>
      <c r="E104" s="48">
        <f>E105</f>
        <v>0</v>
      </c>
      <c r="F104" s="48">
        <f>F105</f>
        <v>0</v>
      </c>
      <c r="G104" s="43" t="e">
        <f t="shared" si="14"/>
        <v>#DIV/0!</v>
      </c>
      <c r="H104" s="43">
        <f t="shared" si="15"/>
        <v>0</v>
      </c>
    </row>
    <row r="105" spans="2:8" ht="25.5" x14ac:dyDescent="0.25">
      <c r="B105" s="25" t="s">
        <v>158</v>
      </c>
      <c r="C105" s="43">
        <v>0</v>
      </c>
      <c r="D105" s="43">
        <v>34703</v>
      </c>
      <c r="E105" s="43"/>
      <c r="F105" s="43">
        <v>0</v>
      </c>
      <c r="G105" s="43"/>
      <c r="H105" s="43"/>
    </row>
    <row r="106" spans="2:8" x14ac:dyDescent="0.25">
      <c r="B106" s="46" t="s">
        <v>142</v>
      </c>
      <c r="C106" s="48">
        <f>C107</f>
        <v>0</v>
      </c>
      <c r="D106" s="48">
        <f t="shared" ref="D106:F107" si="16">D107</f>
        <v>5000</v>
      </c>
      <c r="E106" s="48">
        <f t="shared" si="16"/>
        <v>0</v>
      </c>
      <c r="F106" s="48">
        <f t="shared" si="16"/>
        <v>2400</v>
      </c>
      <c r="G106" s="43" t="e">
        <f t="shared" si="14"/>
        <v>#DIV/0!</v>
      </c>
      <c r="H106" s="43">
        <f t="shared" si="15"/>
        <v>48</v>
      </c>
    </row>
    <row r="107" spans="2:8" x14ac:dyDescent="0.25">
      <c r="B107" s="46" t="s">
        <v>143</v>
      </c>
      <c r="C107" s="48">
        <f>C108</f>
        <v>0</v>
      </c>
      <c r="D107" s="48">
        <f t="shared" si="16"/>
        <v>5000</v>
      </c>
      <c r="E107" s="48">
        <f t="shared" si="16"/>
        <v>0</v>
      </c>
      <c r="F107" s="48">
        <f t="shared" si="16"/>
        <v>2400</v>
      </c>
      <c r="G107" s="43" t="e">
        <f t="shared" si="14"/>
        <v>#DIV/0!</v>
      </c>
      <c r="H107" s="43">
        <f t="shared" si="15"/>
        <v>48</v>
      </c>
    </row>
    <row r="108" spans="2:8" ht="25.5" x14ac:dyDescent="0.25">
      <c r="B108" s="25" t="s">
        <v>167</v>
      </c>
      <c r="C108" s="43">
        <v>0</v>
      </c>
      <c r="D108" s="43">
        <v>5000</v>
      </c>
      <c r="E108" s="43"/>
      <c r="F108" s="43">
        <v>2400</v>
      </c>
      <c r="G108" s="43"/>
      <c r="H108" s="43"/>
    </row>
    <row r="109" spans="2:8" ht="25.5" x14ac:dyDescent="0.25">
      <c r="B109" s="6" t="s">
        <v>144</v>
      </c>
      <c r="C109" s="48">
        <f>C110</f>
        <v>0</v>
      </c>
      <c r="D109" s="48">
        <f>D110</f>
        <v>0</v>
      </c>
      <c r="E109" s="48">
        <f>E110</f>
        <v>0</v>
      </c>
      <c r="F109" s="48">
        <f>F110</f>
        <v>0</v>
      </c>
      <c r="G109" s="43" t="e">
        <f t="shared" si="14"/>
        <v>#DIV/0!</v>
      </c>
      <c r="H109" s="43" t="e">
        <f t="shared" si="15"/>
        <v>#DIV/0!</v>
      </c>
    </row>
    <row r="110" spans="2:8" ht="25.5" x14ac:dyDescent="0.25">
      <c r="B110" s="24" t="s">
        <v>145</v>
      </c>
      <c r="C110" s="43">
        <v>0</v>
      </c>
      <c r="D110" s="43">
        <v>0</v>
      </c>
      <c r="E110" s="43"/>
      <c r="F110" s="43">
        <v>0</v>
      </c>
      <c r="G110" s="43"/>
      <c r="H110" s="43"/>
    </row>
    <row r="111" spans="2:8" x14ac:dyDescent="0.25">
      <c r="B111" s="61"/>
    </row>
  </sheetData>
  <mergeCells count="1">
    <mergeCell ref="B5:H5"/>
  </mergeCells>
  <pageMargins left="0.7" right="0.7" top="0.75" bottom="0.75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D13" sqref="D13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1:7" x14ac:dyDescent="0.25">
      <c r="A1" t="s">
        <v>253</v>
      </c>
    </row>
    <row r="2" spans="1:7" x14ac:dyDescent="0.25">
      <c r="A2" t="s">
        <v>272</v>
      </c>
    </row>
    <row r="3" spans="1:7" x14ac:dyDescent="0.25">
      <c r="A3" t="s">
        <v>273</v>
      </c>
    </row>
    <row r="4" spans="1:7" ht="18" x14ac:dyDescent="0.25">
      <c r="B4" s="14"/>
      <c r="C4" s="14"/>
      <c r="D4" s="14"/>
      <c r="E4" s="3"/>
      <c r="F4" s="3"/>
      <c r="G4" s="3"/>
    </row>
    <row r="5" spans="1:7" ht="15.75" customHeight="1" x14ac:dyDescent="0.25">
      <c r="B5" s="112" t="s">
        <v>45</v>
      </c>
      <c r="C5" s="112"/>
      <c r="D5" s="112"/>
      <c r="E5" s="112"/>
      <c r="F5" s="112"/>
      <c r="G5" s="112"/>
    </row>
    <row r="6" spans="1:7" ht="18" x14ac:dyDescent="0.25">
      <c r="B6" s="32"/>
      <c r="C6" s="32"/>
      <c r="D6" s="32"/>
      <c r="E6" s="33"/>
      <c r="F6" s="33"/>
      <c r="G6" s="33"/>
    </row>
    <row r="7" spans="1:7" ht="31.5" customHeight="1" x14ac:dyDescent="0.25">
      <c r="B7" s="27" t="s">
        <v>8</v>
      </c>
      <c r="C7" s="27" t="s">
        <v>288</v>
      </c>
      <c r="D7" s="27" t="s">
        <v>293</v>
      </c>
      <c r="E7" s="27" t="s">
        <v>289</v>
      </c>
      <c r="F7" s="27" t="s">
        <v>18</v>
      </c>
      <c r="G7" s="27" t="s">
        <v>46</v>
      </c>
    </row>
    <row r="8" spans="1:7" s="21" customFormat="1" ht="11.25" x14ac:dyDescent="0.2">
      <c r="B8" s="28">
        <v>1</v>
      </c>
      <c r="C8" s="28">
        <v>2</v>
      </c>
      <c r="D8" s="28">
        <v>3</v>
      </c>
      <c r="E8" s="28">
        <v>4</v>
      </c>
      <c r="F8" s="28" t="s">
        <v>266</v>
      </c>
      <c r="G8" s="28" t="s">
        <v>267</v>
      </c>
    </row>
    <row r="9" spans="1:7" ht="15.75" customHeight="1" x14ac:dyDescent="0.25">
      <c r="B9" s="6" t="s">
        <v>9</v>
      </c>
      <c r="C9" s="42"/>
      <c r="D9" s="42"/>
      <c r="E9" s="43"/>
      <c r="F9" s="43"/>
      <c r="G9" s="43"/>
    </row>
    <row r="10" spans="1:7" ht="15.75" customHeight="1" x14ac:dyDescent="0.25">
      <c r="B10" s="6" t="s">
        <v>263</v>
      </c>
      <c r="C10" s="42"/>
      <c r="D10" s="42"/>
      <c r="E10" s="43"/>
      <c r="F10" s="43"/>
      <c r="G10" s="43"/>
    </row>
    <row r="11" spans="1:7" x14ac:dyDescent="0.25">
      <c r="B11" s="13" t="s">
        <v>264</v>
      </c>
      <c r="C11" s="42">
        <f>C12</f>
        <v>519255.89</v>
      </c>
      <c r="D11" s="42">
        <f>D12</f>
        <v>1190680</v>
      </c>
      <c r="E11" s="42">
        <f>E12</f>
        <v>564972.81999999995</v>
      </c>
      <c r="F11" s="42">
        <f>F12</f>
        <v>108.80431611473871</v>
      </c>
      <c r="G11" s="42">
        <f>G12</f>
        <v>47.449593509591153</v>
      </c>
    </row>
    <row r="12" spans="1:7" x14ac:dyDescent="0.25">
      <c r="B12" s="26" t="s">
        <v>265</v>
      </c>
      <c r="C12" s="42">
        <v>519255.89</v>
      </c>
      <c r="D12" s="42">
        <v>1190680</v>
      </c>
      <c r="E12" s="43">
        <v>564972.81999999995</v>
      </c>
      <c r="F12" s="43">
        <f>E12/C12*100</f>
        <v>108.80431611473871</v>
      </c>
      <c r="G12" s="43">
        <f>E12/D12*100</f>
        <v>47.449593509591153</v>
      </c>
    </row>
    <row r="13" spans="1:7" x14ac:dyDescent="0.25">
      <c r="B13" s="12" t="s">
        <v>17</v>
      </c>
      <c r="C13" s="42"/>
      <c r="D13" s="42"/>
      <c r="E13" s="43"/>
      <c r="F13" s="43"/>
      <c r="G13" s="43"/>
    </row>
  </sheetData>
  <mergeCells count="1">
    <mergeCell ref="B5:G5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8"/>
  <sheetViews>
    <sheetView workbookViewId="0">
      <selection activeCell="J18" sqref="J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15.75" customHeight="1" x14ac:dyDescent="0.25">
      <c r="B2" s="112" t="s">
        <v>13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12" ht="18" x14ac:dyDescent="0.25">
      <c r="B3" s="32"/>
      <c r="C3" s="32"/>
      <c r="D3" s="32"/>
      <c r="E3" s="32"/>
      <c r="F3" s="32"/>
      <c r="G3" s="32"/>
      <c r="H3" s="32"/>
      <c r="I3" s="32"/>
      <c r="J3" s="33"/>
      <c r="K3" s="33"/>
      <c r="L3" s="33"/>
    </row>
    <row r="4" spans="2:12" ht="18" customHeight="1" x14ac:dyDescent="0.25">
      <c r="B4" s="112" t="s">
        <v>57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12" ht="15.75" customHeight="1" x14ac:dyDescent="0.25">
      <c r="B5" s="112" t="s">
        <v>40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</row>
    <row r="6" spans="2:12" ht="18" x14ac:dyDescent="0.25">
      <c r="B6" s="32"/>
      <c r="C6" s="32"/>
      <c r="D6" s="32"/>
      <c r="E6" s="32"/>
      <c r="F6" s="32"/>
      <c r="G6" s="32"/>
      <c r="H6" s="32"/>
      <c r="I6" s="32"/>
      <c r="J6" s="33"/>
      <c r="K6" s="33"/>
      <c r="L6" s="33"/>
    </row>
    <row r="7" spans="2:12" ht="29.25" customHeight="1" x14ac:dyDescent="0.25">
      <c r="B7" s="122" t="s">
        <v>8</v>
      </c>
      <c r="C7" s="123"/>
      <c r="D7" s="123"/>
      <c r="E7" s="123"/>
      <c r="F7" s="124"/>
      <c r="G7" s="29" t="s">
        <v>64</v>
      </c>
      <c r="H7" s="29" t="s">
        <v>65</v>
      </c>
      <c r="I7" s="29" t="s">
        <v>66</v>
      </c>
      <c r="J7" s="29" t="s">
        <v>67</v>
      </c>
      <c r="K7" s="29" t="s">
        <v>46</v>
      </c>
      <c r="L7" s="29" t="s">
        <v>46</v>
      </c>
    </row>
    <row r="8" spans="2:12" s="21" customFormat="1" ht="11.25" x14ac:dyDescent="0.2">
      <c r="B8" s="125">
        <v>1</v>
      </c>
      <c r="C8" s="126"/>
      <c r="D8" s="126"/>
      <c r="E8" s="126"/>
      <c r="F8" s="127"/>
      <c r="G8" s="30">
        <v>2</v>
      </c>
      <c r="H8" s="30">
        <v>3</v>
      </c>
      <c r="I8" s="30">
        <v>4</v>
      </c>
      <c r="J8" s="30">
        <v>5</v>
      </c>
      <c r="K8" s="30" t="s">
        <v>20</v>
      </c>
      <c r="L8" s="30" t="s">
        <v>21</v>
      </c>
    </row>
    <row r="9" spans="2:12" ht="25.5" x14ac:dyDescent="0.25">
      <c r="B9" s="6">
        <v>8</v>
      </c>
      <c r="C9" s="6"/>
      <c r="D9" s="6"/>
      <c r="E9" s="6"/>
      <c r="F9" s="6" t="s">
        <v>10</v>
      </c>
      <c r="G9" s="4"/>
      <c r="H9" s="4"/>
      <c r="I9" s="4"/>
      <c r="J9" s="22"/>
      <c r="K9" s="22"/>
      <c r="L9" s="22"/>
    </row>
    <row r="10" spans="2:12" x14ac:dyDescent="0.25">
      <c r="B10" s="6"/>
      <c r="C10" s="11">
        <v>84</v>
      </c>
      <c r="D10" s="11"/>
      <c r="E10" s="11"/>
      <c r="F10" s="11" t="s">
        <v>15</v>
      </c>
      <c r="G10" s="4"/>
      <c r="H10" s="4"/>
      <c r="I10" s="4"/>
      <c r="J10" s="22"/>
      <c r="K10" s="22"/>
      <c r="L10" s="22"/>
    </row>
    <row r="11" spans="2:12" ht="51" x14ac:dyDescent="0.25">
      <c r="B11" s="7"/>
      <c r="C11" s="7"/>
      <c r="D11" s="7">
        <v>841</v>
      </c>
      <c r="E11" s="7"/>
      <c r="F11" s="23" t="s">
        <v>41</v>
      </c>
      <c r="G11" s="4">
        <v>0</v>
      </c>
      <c r="H11" s="4">
        <v>0</v>
      </c>
      <c r="I11" s="4">
        <v>0</v>
      </c>
      <c r="J11" s="22">
        <v>0</v>
      </c>
      <c r="K11" s="22"/>
      <c r="L11" s="22"/>
    </row>
    <row r="12" spans="2:12" ht="25.5" x14ac:dyDescent="0.25">
      <c r="B12" s="7"/>
      <c r="C12" s="7"/>
      <c r="D12" s="7"/>
      <c r="E12" s="7">
        <v>8413</v>
      </c>
      <c r="F12" s="23" t="s">
        <v>42</v>
      </c>
      <c r="G12" s="4">
        <v>0</v>
      </c>
      <c r="H12" s="4">
        <v>0</v>
      </c>
      <c r="I12" s="4">
        <v>0</v>
      </c>
      <c r="J12" s="22">
        <v>0</v>
      </c>
      <c r="K12" s="22"/>
      <c r="L12" s="22"/>
    </row>
    <row r="13" spans="2:12" x14ac:dyDescent="0.25">
      <c r="B13" s="7"/>
      <c r="C13" s="7"/>
      <c r="D13" s="7"/>
      <c r="E13" s="8" t="s">
        <v>26</v>
      </c>
      <c r="F13" s="13"/>
      <c r="G13" s="4"/>
      <c r="H13" s="4"/>
      <c r="I13" s="4"/>
      <c r="J13" s="22"/>
      <c r="K13" s="22"/>
      <c r="L13" s="22"/>
    </row>
    <row r="14" spans="2:12" ht="25.5" x14ac:dyDescent="0.25">
      <c r="B14" s="9">
        <v>5</v>
      </c>
      <c r="C14" s="10"/>
      <c r="D14" s="10"/>
      <c r="E14" s="10"/>
      <c r="F14" s="15" t="s">
        <v>11</v>
      </c>
      <c r="G14" s="4"/>
      <c r="H14" s="4"/>
      <c r="I14" s="4"/>
      <c r="J14" s="22"/>
      <c r="K14" s="22"/>
      <c r="L14" s="22"/>
    </row>
    <row r="15" spans="2:12" ht="25.5" x14ac:dyDescent="0.25">
      <c r="B15" s="11"/>
      <c r="C15" s="11">
        <v>54</v>
      </c>
      <c r="D15" s="11"/>
      <c r="E15" s="11"/>
      <c r="F15" s="16" t="s">
        <v>16</v>
      </c>
      <c r="G15" s="4"/>
      <c r="H15" s="4"/>
      <c r="I15" s="5"/>
      <c r="J15" s="22"/>
      <c r="K15" s="22"/>
      <c r="L15" s="22"/>
    </row>
    <row r="16" spans="2:12" ht="63.75" x14ac:dyDescent="0.25">
      <c r="B16" s="11"/>
      <c r="C16" s="11"/>
      <c r="D16" s="11">
        <v>541</v>
      </c>
      <c r="E16" s="23"/>
      <c r="F16" s="23" t="s">
        <v>43</v>
      </c>
      <c r="G16" s="4">
        <v>0</v>
      </c>
      <c r="H16" s="4">
        <v>0</v>
      </c>
      <c r="I16" s="5">
        <v>0</v>
      </c>
      <c r="J16" s="22">
        <v>0</v>
      </c>
      <c r="K16" s="22"/>
      <c r="L16" s="22"/>
    </row>
    <row r="17" spans="2:12" ht="38.25" x14ac:dyDescent="0.25">
      <c r="B17" s="11"/>
      <c r="C17" s="11"/>
      <c r="D17" s="11"/>
      <c r="E17" s="23">
        <v>5413</v>
      </c>
      <c r="F17" s="23" t="s">
        <v>44</v>
      </c>
      <c r="G17" s="4">
        <v>0</v>
      </c>
      <c r="H17" s="4">
        <v>0</v>
      </c>
      <c r="I17" s="5">
        <v>0</v>
      </c>
      <c r="J17" s="22">
        <v>0</v>
      </c>
      <c r="K17" s="22"/>
      <c r="L17" s="22"/>
    </row>
    <row r="18" spans="2:12" x14ac:dyDescent="0.25">
      <c r="B18" s="12"/>
      <c r="C18" s="10"/>
      <c r="D18" s="10"/>
      <c r="E18" s="10"/>
      <c r="F18" s="15" t="s">
        <v>26</v>
      </c>
      <c r="G18" s="4"/>
      <c r="H18" s="4"/>
      <c r="I18" s="4"/>
      <c r="J18" s="22"/>
      <c r="K18" s="22"/>
      <c r="L18" s="22"/>
    </row>
  </sheetData>
  <mergeCells count="5">
    <mergeCell ref="B7:F7"/>
    <mergeCell ref="B2:L2"/>
    <mergeCell ref="B4:L4"/>
    <mergeCell ref="B5:L5"/>
    <mergeCell ref="B8:F8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abSelected="1" topLeftCell="A22" workbookViewId="0">
      <selection activeCell="J45" sqref="J45"/>
    </sheetView>
  </sheetViews>
  <sheetFormatPr defaultRowHeight="15" x14ac:dyDescent="0.25"/>
  <cols>
    <col min="2" max="2" width="12.5703125" customWidth="1"/>
    <col min="3" max="3" width="65.140625" customWidth="1"/>
    <col min="4" max="4" width="14" customWidth="1"/>
    <col min="5" max="5" width="14.140625" customWidth="1"/>
    <col min="6" max="6" width="10" customWidth="1"/>
  </cols>
  <sheetData>
    <row r="1" spans="1:6" x14ac:dyDescent="0.25">
      <c r="A1" t="s">
        <v>253</v>
      </c>
    </row>
    <row r="2" spans="1:6" x14ac:dyDescent="0.25">
      <c r="A2" t="s">
        <v>272</v>
      </c>
    </row>
    <row r="3" spans="1:6" ht="18" x14ac:dyDescent="0.25">
      <c r="A3" t="s">
        <v>273</v>
      </c>
      <c r="B3" s="14"/>
      <c r="C3" s="14"/>
      <c r="D3" s="14"/>
      <c r="E3" s="14"/>
      <c r="F3" s="14"/>
    </row>
    <row r="4" spans="1:6" ht="18" customHeight="1" x14ac:dyDescent="0.25">
      <c r="B4" s="128" t="s">
        <v>12</v>
      </c>
      <c r="C4" s="128"/>
      <c r="D4" s="129"/>
      <c r="E4" s="129"/>
      <c r="F4" s="129"/>
    </row>
    <row r="5" spans="1:6" ht="18" x14ac:dyDescent="0.25">
      <c r="B5" s="14"/>
      <c r="C5" s="14"/>
      <c r="D5" s="14"/>
      <c r="E5" s="14"/>
      <c r="F5" s="14"/>
    </row>
    <row r="6" spans="1:6" ht="15.75" x14ac:dyDescent="0.25">
      <c r="B6" s="130" t="s">
        <v>58</v>
      </c>
      <c r="C6" s="130"/>
      <c r="D6" s="130"/>
      <c r="E6" s="130"/>
      <c r="F6" s="130"/>
    </row>
    <row r="7" spans="1:6" ht="18" x14ac:dyDescent="0.25">
      <c r="B7" s="14"/>
      <c r="C7" s="14"/>
      <c r="D7" s="14"/>
      <c r="E7" s="14"/>
      <c r="F7" s="14"/>
    </row>
    <row r="8" spans="1:6" x14ac:dyDescent="0.25">
      <c r="B8" s="122" t="s">
        <v>8</v>
      </c>
      <c r="C8" s="133"/>
      <c r="D8" s="51"/>
      <c r="E8" s="52"/>
      <c r="F8" s="52"/>
    </row>
    <row r="9" spans="1:6" s="21" customFormat="1" ht="15.75" customHeight="1" x14ac:dyDescent="0.2">
      <c r="B9" s="125">
        <v>1</v>
      </c>
      <c r="C9" s="134"/>
      <c r="D9" s="28">
        <v>2</v>
      </c>
      <c r="E9" s="28">
        <v>3</v>
      </c>
      <c r="F9" s="28">
        <v>4</v>
      </c>
    </row>
    <row r="10" spans="1:6" s="21" customFormat="1" ht="32.25" customHeight="1" x14ac:dyDescent="0.2">
      <c r="B10" s="131" t="s">
        <v>253</v>
      </c>
      <c r="C10" s="132"/>
      <c r="D10" s="27" t="s">
        <v>293</v>
      </c>
      <c r="E10" s="28" t="s">
        <v>290</v>
      </c>
      <c r="F10" s="28" t="s">
        <v>256</v>
      </c>
    </row>
    <row r="11" spans="1:6" ht="33" customHeight="1" x14ac:dyDescent="0.25">
      <c r="B11" s="78" t="s">
        <v>168</v>
      </c>
      <c r="C11" s="78" t="s">
        <v>168</v>
      </c>
      <c r="D11" s="56">
        <f>D12+D15+D22+D29+D42</f>
        <v>1225383</v>
      </c>
      <c r="E11" s="56">
        <f>E12+E15+E22+E29+E42</f>
        <v>479991.53</v>
      </c>
      <c r="F11" s="56">
        <f>E11/D11*100</f>
        <v>39.170735190548591</v>
      </c>
    </row>
    <row r="12" spans="1:6" s="59" customFormat="1" x14ac:dyDescent="0.25">
      <c r="A12" s="57"/>
      <c r="B12" s="64" t="s">
        <v>169</v>
      </c>
      <c r="C12" s="64" t="s">
        <v>170</v>
      </c>
      <c r="D12" s="58">
        <f>D13</f>
        <v>41952</v>
      </c>
      <c r="E12" s="58">
        <f>E13</f>
        <v>19315.310000000001</v>
      </c>
      <c r="F12" s="88">
        <f>E12/D12*100</f>
        <v>46.041452135774222</v>
      </c>
    </row>
    <row r="13" spans="1:6" x14ac:dyDescent="0.25">
      <c r="B13" s="91" t="s">
        <v>171</v>
      </c>
      <c r="C13" s="91" t="s">
        <v>170</v>
      </c>
      <c r="D13" s="93">
        <f>D14</f>
        <v>41952</v>
      </c>
      <c r="E13" s="93">
        <f>E14</f>
        <v>19315.310000000001</v>
      </c>
      <c r="F13" s="56"/>
    </row>
    <row r="14" spans="1:6" ht="30" x14ac:dyDescent="0.25">
      <c r="B14" s="65">
        <v>671</v>
      </c>
      <c r="C14" s="89" t="s">
        <v>274</v>
      </c>
      <c r="D14" s="73">
        <v>41952</v>
      </c>
      <c r="E14" s="73">
        <v>19315.310000000001</v>
      </c>
      <c r="F14" s="56"/>
    </row>
    <row r="15" spans="1:6" x14ac:dyDescent="0.25">
      <c r="B15" s="64" t="s">
        <v>172</v>
      </c>
      <c r="C15" s="64" t="s">
        <v>173</v>
      </c>
      <c r="D15" s="58">
        <f>D16+D20</f>
        <v>0</v>
      </c>
      <c r="E15" s="58">
        <f>E16</f>
        <v>0</v>
      </c>
      <c r="F15" s="56">
        <v>0</v>
      </c>
    </row>
    <row r="16" spans="1:6" x14ac:dyDescent="0.25">
      <c r="B16" s="91" t="s">
        <v>174</v>
      </c>
      <c r="C16" s="91" t="s">
        <v>175</v>
      </c>
      <c r="D16" s="92">
        <f>D17+D18+D19</f>
        <v>0</v>
      </c>
      <c r="E16" s="92">
        <f>E17+E18+E19</f>
        <v>0</v>
      </c>
      <c r="F16" s="56"/>
    </row>
    <row r="17" spans="2:6" x14ac:dyDescent="0.25">
      <c r="B17" s="65">
        <v>641</v>
      </c>
      <c r="C17" s="65" t="s">
        <v>79</v>
      </c>
      <c r="D17" s="60">
        <v>0</v>
      </c>
      <c r="E17" s="60">
        <v>0</v>
      </c>
      <c r="F17" s="56"/>
    </row>
    <row r="18" spans="2:6" x14ac:dyDescent="0.25">
      <c r="B18" s="65">
        <v>642</v>
      </c>
      <c r="C18" s="65" t="s">
        <v>176</v>
      </c>
      <c r="D18" s="60">
        <v>0</v>
      </c>
      <c r="E18" s="60">
        <v>0</v>
      </c>
      <c r="F18" s="56"/>
    </row>
    <row r="19" spans="2:6" x14ac:dyDescent="0.25">
      <c r="B19" s="65">
        <v>661</v>
      </c>
      <c r="C19" s="65" t="s">
        <v>24</v>
      </c>
      <c r="D19" s="60">
        <v>0</v>
      </c>
      <c r="E19" s="60">
        <v>0</v>
      </c>
      <c r="F19" s="56"/>
    </row>
    <row r="20" spans="2:6" x14ac:dyDescent="0.25">
      <c r="B20" s="91" t="s">
        <v>177</v>
      </c>
      <c r="C20" s="91" t="s">
        <v>178</v>
      </c>
      <c r="D20" s="92">
        <f>D21</f>
        <v>0</v>
      </c>
      <c r="E20" s="92">
        <v>0</v>
      </c>
      <c r="F20" s="56"/>
    </row>
    <row r="21" spans="2:6" x14ac:dyDescent="0.25">
      <c r="B21" s="65">
        <v>9221</v>
      </c>
      <c r="C21" s="65" t="s">
        <v>179</v>
      </c>
      <c r="D21" s="60">
        <v>0</v>
      </c>
      <c r="E21" s="60"/>
      <c r="F21" s="56"/>
    </row>
    <row r="22" spans="2:6" s="61" customFormat="1" x14ac:dyDescent="0.25">
      <c r="B22" s="64" t="s">
        <v>180</v>
      </c>
      <c r="C22" s="64" t="s">
        <v>181</v>
      </c>
      <c r="D22" s="58">
        <f>D23+D27</f>
        <v>114605</v>
      </c>
      <c r="E22" s="58">
        <f>E23+E27</f>
        <v>28650.16</v>
      </c>
      <c r="F22" s="56">
        <f>E22/D22*100</f>
        <v>24.999048907115746</v>
      </c>
    </row>
    <row r="23" spans="2:6" x14ac:dyDescent="0.25">
      <c r="B23" s="91" t="s">
        <v>182</v>
      </c>
      <c r="C23" s="91" t="s">
        <v>183</v>
      </c>
      <c r="D23" s="92">
        <f>D24+D25+D26</f>
        <v>22055</v>
      </c>
      <c r="E23" s="92">
        <f>E24+E25+E26</f>
        <v>3131.3</v>
      </c>
      <c r="F23" s="56"/>
    </row>
    <row r="24" spans="2:6" x14ac:dyDescent="0.25">
      <c r="B24" s="65">
        <v>634</v>
      </c>
      <c r="C24" s="65" t="s">
        <v>184</v>
      </c>
      <c r="D24" s="60">
        <v>0</v>
      </c>
      <c r="E24" s="60">
        <v>0</v>
      </c>
      <c r="F24" s="56"/>
    </row>
    <row r="25" spans="2:6" x14ac:dyDescent="0.25">
      <c r="B25" s="65">
        <v>636</v>
      </c>
      <c r="C25" s="65" t="s">
        <v>185</v>
      </c>
      <c r="D25" s="60">
        <v>0</v>
      </c>
      <c r="E25" s="60">
        <v>0</v>
      </c>
      <c r="F25" s="56"/>
    </row>
    <row r="26" spans="2:6" x14ac:dyDescent="0.25">
      <c r="B26" s="65">
        <v>652</v>
      </c>
      <c r="C26" s="65" t="s">
        <v>186</v>
      </c>
      <c r="D26" s="60">
        <v>22055</v>
      </c>
      <c r="E26" s="60">
        <v>3131.3</v>
      </c>
      <c r="F26" s="56"/>
    </row>
    <row r="27" spans="2:6" x14ac:dyDescent="0.25">
      <c r="B27" s="91" t="s">
        <v>187</v>
      </c>
      <c r="C27" s="91" t="s">
        <v>188</v>
      </c>
      <c r="D27" s="92">
        <f>D28</f>
        <v>92550</v>
      </c>
      <c r="E27" s="92">
        <f>E28</f>
        <v>25518.86</v>
      </c>
      <c r="F27" s="56"/>
    </row>
    <row r="28" spans="2:6" ht="30" x14ac:dyDescent="0.25">
      <c r="B28" s="65">
        <v>671</v>
      </c>
      <c r="C28" s="89" t="s">
        <v>274</v>
      </c>
      <c r="D28" s="60">
        <v>92550</v>
      </c>
      <c r="E28" s="60">
        <v>25518.86</v>
      </c>
      <c r="F28" s="56"/>
    </row>
    <row r="29" spans="2:6" s="61" customFormat="1" x14ac:dyDescent="0.25">
      <c r="B29" s="64" t="s">
        <v>189</v>
      </c>
      <c r="C29" s="64" t="s">
        <v>208</v>
      </c>
      <c r="D29" s="58">
        <f>D32+D35+D39+D30+D40</f>
        <v>1063826</v>
      </c>
      <c r="E29" s="58">
        <f>E32+E35+E39+E30</f>
        <v>432026.06</v>
      </c>
      <c r="F29" s="56">
        <f>E29/D29*100</f>
        <v>40.610594213715402</v>
      </c>
    </row>
    <row r="30" spans="2:6" s="61" customFormat="1" x14ac:dyDescent="0.25">
      <c r="B30" s="70" t="s">
        <v>308</v>
      </c>
      <c r="C30" s="70" t="s">
        <v>309</v>
      </c>
      <c r="D30" s="94">
        <f>D31</f>
        <v>21000</v>
      </c>
      <c r="E30" s="94">
        <f>E31</f>
        <v>0</v>
      </c>
      <c r="F30" s="56"/>
    </row>
    <row r="31" spans="2:6" s="61" customFormat="1" ht="30" x14ac:dyDescent="0.25">
      <c r="B31" s="74">
        <v>671</v>
      </c>
      <c r="C31" s="89" t="s">
        <v>274</v>
      </c>
      <c r="D31" s="76">
        <v>21000</v>
      </c>
      <c r="E31" s="76">
        <v>0</v>
      </c>
      <c r="F31" s="56"/>
    </row>
    <row r="32" spans="2:6" x14ac:dyDescent="0.25">
      <c r="B32" s="91" t="s">
        <v>310</v>
      </c>
      <c r="C32" s="91" t="s">
        <v>311</v>
      </c>
      <c r="D32" s="92">
        <f>D33+D34</f>
        <v>890765</v>
      </c>
      <c r="E32" s="92">
        <f>E33+E34</f>
        <v>415058.3</v>
      </c>
      <c r="F32" s="56"/>
    </row>
    <row r="33" spans="2:6" x14ac:dyDescent="0.25">
      <c r="B33" s="65">
        <v>634</v>
      </c>
      <c r="C33" s="65" t="s">
        <v>184</v>
      </c>
      <c r="D33" s="60">
        <v>0</v>
      </c>
      <c r="E33" s="60"/>
      <c r="F33" s="56"/>
    </row>
    <row r="34" spans="2:6" x14ac:dyDescent="0.25">
      <c r="B34" s="65">
        <v>636</v>
      </c>
      <c r="C34" s="65" t="s">
        <v>185</v>
      </c>
      <c r="D34" s="60">
        <v>890765</v>
      </c>
      <c r="E34" s="60">
        <v>415058.3</v>
      </c>
      <c r="F34" s="56"/>
    </row>
    <row r="35" spans="2:6" x14ac:dyDescent="0.25">
      <c r="B35" s="91" t="s">
        <v>312</v>
      </c>
      <c r="C35" s="91" t="s">
        <v>313</v>
      </c>
      <c r="D35" s="92">
        <f>D36+D37+D38</f>
        <v>82655</v>
      </c>
      <c r="E35" s="92">
        <f>E36+E37+E38</f>
        <v>796.5</v>
      </c>
      <c r="F35" s="56"/>
    </row>
    <row r="36" spans="2:6" x14ac:dyDescent="0.25">
      <c r="B36" s="65">
        <v>632</v>
      </c>
      <c r="C36" s="65" t="s">
        <v>194</v>
      </c>
      <c r="D36" s="60">
        <v>0</v>
      </c>
      <c r="E36" s="60">
        <v>0</v>
      </c>
      <c r="F36" s="56"/>
    </row>
    <row r="37" spans="2:6" x14ac:dyDescent="0.25">
      <c r="B37" s="65">
        <v>638</v>
      </c>
      <c r="C37" s="65" t="s">
        <v>195</v>
      </c>
      <c r="D37" s="60">
        <v>80000</v>
      </c>
      <c r="E37" s="60">
        <v>0</v>
      </c>
      <c r="F37" s="56"/>
    </row>
    <row r="38" spans="2:6" x14ac:dyDescent="0.25">
      <c r="B38" s="65">
        <v>639</v>
      </c>
      <c r="C38" s="65" t="s">
        <v>196</v>
      </c>
      <c r="D38" s="60">
        <v>2655</v>
      </c>
      <c r="E38" s="60">
        <v>796.5</v>
      </c>
      <c r="F38" s="56"/>
    </row>
    <row r="39" spans="2:6" x14ac:dyDescent="0.25">
      <c r="B39" s="91" t="s">
        <v>197</v>
      </c>
      <c r="C39" s="91" t="s">
        <v>198</v>
      </c>
      <c r="D39" s="92">
        <f>D40</f>
        <v>34703</v>
      </c>
      <c r="E39" s="92">
        <f>E40</f>
        <v>16171.26</v>
      </c>
      <c r="F39" s="56"/>
    </row>
    <row r="40" spans="2:6" x14ac:dyDescent="0.25">
      <c r="B40" s="70" t="s">
        <v>314</v>
      </c>
      <c r="C40" s="70" t="s">
        <v>315</v>
      </c>
      <c r="D40" s="92">
        <f>D41</f>
        <v>34703</v>
      </c>
      <c r="E40" s="92">
        <f>E41</f>
        <v>16171.26</v>
      </c>
      <c r="F40" s="56"/>
    </row>
    <row r="41" spans="2:6" ht="30" x14ac:dyDescent="0.25">
      <c r="B41" s="70">
        <v>671</v>
      </c>
      <c r="C41" s="89" t="s">
        <v>274</v>
      </c>
      <c r="D41" s="136">
        <v>34703</v>
      </c>
      <c r="E41" s="136">
        <v>16171.26</v>
      </c>
      <c r="F41" s="56"/>
    </row>
    <row r="42" spans="2:6" x14ac:dyDescent="0.25">
      <c r="B42" s="64" t="s">
        <v>241</v>
      </c>
      <c r="C42" s="64" t="s">
        <v>316</v>
      </c>
      <c r="D42" s="135">
        <f>D43</f>
        <v>5000</v>
      </c>
      <c r="E42" s="58">
        <f>E43</f>
        <v>0</v>
      </c>
      <c r="F42" s="56">
        <f>E42/D42*100</f>
        <v>0</v>
      </c>
    </row>
    <row r="43" spans="2:6" x14ac:dyDescent="0.25">
      <c r="B43" s="91" t="s">
        <v>199</v>
      </c>
      <c r="C43" s="91" t="s">
        <v>200</v>
      </c>
      <c r="D43" s="92">
        <f>D44</f>
        <v>5000</v>
      </c>
      <c r="E43" s="92">
        <f>E44</f>
        <v>0</v>
      </c>
      <c r="F43" s="56"/>
    </row>
    <row r="44" spans="2:6" x14ac:dyDescent="0.25">
      <c r="B44" s="65">
        <v>663</v>
      </c>
      <c r="C44" s="65" t="s">
        <v>201</v>
      </c>
      <c r="D44" s="60">
        <v>5000</v>
      </c>
      <c r="E44" s="60">
        <v>0</v>
      </c>
      <c r="F44" s="56"/>
    </row>
    <row r="45" spans="2:6" ht="36" customHeight="1" x14ac:dyDescent="0.25">
      <c r="B45" s="87" t="s">
        <v>38</v>
      </c>
      <c r="C45" s="62" t="s">
        <v>38</v>
      </c>
      <c r="D45" s="56">
        <f>D48+D55+D69+D82+D103+D113+D110+D131+D140+D147+D156+D163+D181+D186+D95+D62</f>
        <v>1190680</v>
      </c>
      <c r="E45" s="56">
        <f>E48+E55+E69+E82+E103+E113+E110+E131+E140+E147+E156+E163+E181+E186+E95+E62</f>
        <v>564972.82000000007</v>
      </c>
      <c r="F45" s="56">
        <f>E45/D45*100</f>
        <v>47.449593509591168</v>
      </c>
    </row>
    <row r="46" spans="2:6" ht="16.5" customHeight="1" x14ac:dyDescent="0.25">
      <c r="B46" s="66" t="s">
        <v>202</v>
      </c>
      <c r="C46" s="66" t="s">
        <v>203</v>
      </c>
      <c r="D46" s="56"/>
      <c r="E46" s="56"/>
      <c r="F46" s="56"/>
    </row>
    <row r="47" spans="2:6" ht="16.5" customHeight="1" x14ac:dyDescent="0.25">
      <c r="B47" s="66" t="s">
        <v>204</v>
      </c>
      <c r="C47" s="66" t="s">
        <v>205</v>
      </c>
      <c r="D47" s="56"/>
      <c r="E47" s="56"/>
      <c r="F47" s="56"/>
    </row>
    <row r="48" spans="2:6" s="61" customFormat="1" x14ac:dyDescent="0.25">
      <c r="B48" s="64" t="s">
        <v>169</v>
      </c>
      <c r="C48" s="64" t="s">
        <v>170</v>
      </c>
      <c r="D48" s="58">
        <f>D49</f>
        <v>41452</v>
      </c>
      <c r="E48" s="58">
        <f>E49</f>
        <v>19315.309999999998</v>
      </c>
      <c r="F48" s="56">
        <f>E48/D48*100</f>
        <v>46.59681076908231</v>
      </c>
    </row>
    <row r="49" spans="2:6" x14ac:dyDescent="0.25">
      <c r="B49" s="91" t="s">
        <v>206</v>
      </c>
      <c r="C49" s="91" t="s">
        <v>170</v>
      </c>
      <c r="D49" s="92">
        <f>D50</f>
        <v>41452</v>
      </c>
      <c r="E49" s="92">
        <f>E50</f>
        <v>19315.309999999998</v>
      </c>
      <c r="F49" s="56"/>
    </row>
    <row r="50" spans="2:6" x14ac:dyDescent="0.25">
      <c r="B50" s="91" t="s">
        <v>171</v>
      </c>
      <c r="C50" s="91" t="s">
        <v>170</v>
      </c>
      <c r="D50" s="92">
        <f>D51+D52+D53+D54</f>
        <v>41452</v>
      </c>
      <c r="E50" s="92">
        <f>E51+E52+E53+E54</f>
        <v>19315.309999999998</v>
      </c>
      <c r="F50" s="56"/>
    </row>
    <row r="51" spans="2:6" x14ac:dyDescent="0.25">
      <c r="B51" s="65">
        <v>311</v>
      </c>
      <c r="C51" s="65" t="s">
        <v>30</v>
      </c>
      <c r="D51" s="60">
        <v>31548</v>
      </c>
      <c r="E51" s="60">
        <v>15237.46</v>
      </c>
      <c r="F51" s="56"/>
    </row>
    <row r="52" spans="2:6" x14ac:dyDescent="0.25">
      <c r="B52" s="65">
        <v>312</v>
      </c>
      <c r="C52" s="65" t="s">
        <v>90</v>
      </c>
      <c r="D52" s="60">
        <v>1764</v>
      </c>
      <c r="E52" s="60">
        <v>870.88</v>
      </c>
      <c r="F52" s="56"/>
    </row>
    <row r="53" spans="2:6" x14ac:dyDescent="0.25">
      <c r="B53" s="65">
        <v>313</v>
      </c>
      <c r="C53" s="65" t="s">
        <v>89</v>
      </c>
      <c r="D53" s="60">
        <v>5205</v>
      </c>
      <c r="E53" s="60">
        <v>1970.89</v>
      </c>
      <c r="F53" s="56"/>
    </row>
    <row r="54" spans="2:6" x14ac:dyDescent="0.25">
      <c r="B54" s="65">
        <v>321</v>
      </c>
      <c r="C54" s="65" t="s">
        <v>207</v>
      </c>
      <c r="D54" s="60">
        <v>2935</v>
      </c>
      <c r="E54" s="60">
        <v>1236.08</v>
      </c>
      <c r="F54" s="56"/>
    </row>
    <row r="55" spans="2:6" s="61" customFormat="1" x14ac:dyDescent="0.25">
      <c r="B55" s="64" t="s">
        <v>189</v>
      </c>
      <c r="C55" s="64" t="s">
        <v>208</v>
      </c>
      <c r="D55" s="58">
        <f>D56</f>
        <v>21000</v>
      </c>
      <c r="E55" s="58">
        <f>E56</f>
        <v>0</v>
      </c>
      <c r="F55" s="56">
        <f>E55/D55*100</f>
        <v>0</v>
      </c>
    </row>
    <row r="56" spans="2:6" x14ac:dyDescent="0.25">
      <c r="B56" s="91" t="s">
        <v>317</v>
      </c>
      <c r="C56" s="91" t="s">
        <v>209</v>
      </c>
      <c r="D56" s="92">
        <f>D57</f>
        <v>21000</v>
      </c>
      <c r="E56" s="92">
        <f>E57</f>
        <v>0</v>
      </c>
      <c r="F56" s="56"/>
    </row>
    <row r="57" spans="2:6" x14ac:dyDescent="0.25">
      <c r="B57" s="91" t="s">
        <v>308</v>
      </c>
      <c r="C57" s="70" t="s">
        <v>309</v>
      </c>
      <c r="D57" s="92">
        <f>D58+D59+D60+D61</f>
        <v>21000</v>
      </c>
      <c r="E57" s="92">
        <f>E58+E59+E60+E61</f>
        <v>0</v>
      </c>
      <c r="F57" s="56"/>
    </row>
    <row r="58" spans="2:6" x14ac:dyDescent="0.25">
      <c r="B58" s="65">
        <v>311</v>
      </c>
      <c r="C58" s="65" t="s">
        <v>30</v>
      </c>
      <c r="D58" s="60">
        <v>21000</v>
      </c>
      <c r="E58" s="60">
        <v>0</v>
      </c>
      <c r="F58" s="56"/>
    </row>
    <row r="59" spans="2:6" x14ac:dyDescent="0.25">
      <c r="B59" s="65">
        <v>312</v>
      </c>
      <c r="C59" s="65" t="s">
        <v>90</v>
      </c>
      <c r="D59" s="60">
        <v>0</v>
      </c>
      <c r="E59" s="60">
        <v>0</v>
      </c>
      <c r="F59" s="56"/>
    </row>
    <row r="60" spans="2:6" x14ac:dyDescent="0.25">
      <c r="B60" s="65">
        <v>313</v>
      </c>
      <c r="C60" s="65" t="s">
        <v>89</v>
      </c>
      <c r="D60" s="60">
        <v>0</v>
      </c>
      <c r="E60" s="60">
        <v>0</v>
      </c>
      <c r="F60" s="56"/>
    </row>
    <row r="61" spans="2:6" x14ac:dyDescent="0.25">
      <c r="B61" s="65">
        <v>321</v>
      </c>
      <c r="C61" s="65" t="s">
        <v>32</v>
      </c>
      <c r="D61" s="60">
        <v>0</v>
      </c>
      <c r="E61" s="60">
        <v>0</v>
      </c>
      <c r="F61" s="56"/>
    </row>
    <row r="62" spans="2:6" x14ac:dyDescent="0.25">
      <c r="B62" s="70" t="s">
        <v>314</v>
      </c>
      <c r="C62" s="70" t="s">
        <v>315</v>
      </c>
      <c r="D62" s="92">
        <f>D63+D64+D65+D66</f>
        <v>34703</v>
      </c>
      <c r="E62" s="92">
        <f>E63+E64+E65+E66</f>
        <v>16171.260000000002</v>
      </c>
      <c r="F62" s="56">
        <f>E62/D62*100</f>
        <v>46.599026020805127</v>
      </c>
    </row>
    <row r="63" spans="2:6" x14ac:dyDescent="0.25">
      <c r="B63" s="65">
        <v>311</v>
      </c>
      <c r="C63" s="65" t="s">
        <v>30</v>
      </c>
      <c r="D63" s="60">
        <v>26412</v>
      </c>
      <c r="E63" s="60">
        <v>12757.18</v>
      </c>
      <c r="F63" s="56"/>
    </row>
    <row r="64" spans="2:6" x14ac:dyDescent="0.25">
      <c r="B64" s="65">
        <v>312</v>
      </c>
      <c r="C64" s="65" t="s">
        <v>90</v>
      </c>
      <c r="D64" s="60">
        <v>1476</v>
      </c>
      <c r="E64" s="60">
        <v>729.12</v>
      </c>
      <c r="F64" s="56"/>
    </row>
    <row r="65" spans="2:6" x14ac:dyDescent="0.25">
      <c r="B65" s="65">
        <v>313</v>
      </c>
      <c r="C65" s="65" t="s">
        <v>89</v>
      </c>
      <c r="D65" s="60">
        <v>4358</v>
      </c>
      <c r="E65" s="60">
        <v>1650.09</v>
      </c>
      <c r="F65" s="56"/>
    </row>
    <row r="66" spans="2:6" x14ac:dyDescent="0.25">
      <c r="B66" s="65">
        <v>321</v>
      </c>
      <c r="C66" s="65" t="s">
        <v>32</v>
      </c>
      <c r="D66" s="60">
        <v>2457</v>
      </c>
      <c r="E66" s="60">
        <v>1034.8699999999999</v>
      </c>
      <c r="F66" s="56"/>
    </row>
    <row r="67" spans="2:6" x14ac:dyDescent="0.25">
      <c r="B67" s="64" t="s">
        <v>210</v>
      </c>
      <c r="C67" s="64" t="s">
        <v>211</v>
      </c>
      <c r="D67" s="58"/>
      <c r="E67" s="58"/>
      <c r="F67" s="56"/>
    </row>
    <row r="68" spans="2:6" x14ac:dyDescent="0.25">
      <c r="B68" s="64" t="s">
        <v>212</v>
      </c>
      <c r="C68" s="64" t="s">
        <v>213</v>
      </c>
      <c r="D68" s="58"/>
      <c r="E68" s="58"/>
      <c r="F68" s="56"/>
    </row>
    <row r="69" spans="2:6" s="61" customFormat="1" x14ac:dyDescent="0.25">
      <c r="B69" s="64" t="s">
        <v>180</v>
      </c>
      <c r="C69" s="64" t="s">
        <v>214</v>
      </c>
      <c r="D69" s="58">
        <f>D74+D70</f>
        <v>48000</v>
      </c>
      <c r="E69" s="58">
        <f>E74+E70</f>
        <v>26837.26</v>
      </c>
      <c r="F69" s="56">
        <f>E69/D69*100</f>
        <v>55.910958333333326</v>
      </c>
    </row>
    <row r="70" spans="2:6" s="61" customFormat="1" x14ac:dyDescent="0.25">
      <c r="B70" s="70" t="s">
        <v>261</v>
      </c>
      <c r="C70" s="70" t="s">
        <v>181</v>
      </c>
      <c r="D70" s="94">
        <f>D71</f>
        <v>0</v>
      </c>
      <c r="E70" s="94">
        <f>E71</f>
        <v>1318.4</v>
      </c>
      <c r="F70" s="56"/>
    </row>
    <row r="71" spans="2:6" s="61" customFormat="1" x14ac:dyDescent="0.25">
      <c r="B71" s="70" t="s">
        <v>182</v>
      </c>
      <c r="C71" s="70" t="s">
        <v>262</v>
      </c>
      <c r="D71" s="94">
        <f>D72+D73</f>
        <v>0</v>
      </c>
      <c r="E71" s="94">
        <f>E72+E73</f>
        <v>1318.4</v>
      </c>
      <c r="F71" s="56"/>
    </row>
    <row r="72" spans="2:6" s="75" customFormat="1" x14ac:dyDescent="0.25">
      <c r="B72" s="74">
        <v>323</v>
      </c>
      <c r="C72" s="74" t="s">
        <v>111</v>
      </c>
      <c r="D72" s="76">
        <v>0</v>
      </c>
      <c r="E72" s="76">
        <v>1300</v>
      </c>
      <c r="F72" s="56"/>
    </row>
    <row r="73" spans="2:6" s="75" customFormat="1" x14ac:dyDescent="0.25">
      <c r="B73" s="65">
        <v>343</v>
      </c>
      <c r="C73" s="65" t="s">
        <v>220</v>
      </c>
      <c r="D73" s="76">
        <v>0</v>
      </c>
      <c r="E73" s="76">
        <v>18.399999999999999</v>
      </c>
      <c r="F73" s="56"/>
    </row>
    <row r="74" spans="2:6" x14ac:dyDescent="0.25">
      <c r="B74" s="91" t="s">
        <v>215</v>
      </c>
      <c r="C74" s="91" t="s">
        <v>216</v>
      </c>
      <c r="D74" s="92">
        <f>D75</f>
        <v>48000</v>
      </c>
      <c r="E74" s="92">
        <f>E75</f>
        <v>25518.859999999997</v>
      </c>
      <c r="F74" s="56">
        <f>E74/D74*100</f>
        <v>53.164291666666664</v>
      </c>
    </row>
    <row r="75" spans="2:6" x14ac:dyDescent="0.25">
      <c r="B75" s="91" t="s">
        <v>187</v>
      </c>
      <c r="C75" s="91" t="s">
        <v>216</v>
      </c>
      <c r="D75" s="92">
        <f>D76+D77+D78+D80+D81+D79</f>
        <v>48000</v>
      </c>
      <c r="E75" s="92">
        <f>E76+E77+E78+E80+E81+E79</f>
        <v>25518.859999999997</v>
      </c>
      <c r="F75" s="56"/>
    </row>
    <row r="76" spans="2:6" x14ac:dyDescent="0.25">
      <c r="B76" s="65">
        <v>321</v>
      </c>
      <c r="C76" s="65" t="s">
        <v>32</v>
      </c>
      <c r="D76" s="60">
        <v>20000</v>
      </c>
      <c r="E76" s="60">
        <v>11852.89</v>
      </c>
      <c r="F76" s="56"/>
    </row>
    <row r="77" spans="2:6" x14ac:dyDescent="0.25">
      <c r="B77" s="65">
        <v>322</v>
      </c>
      <c r="C77" s="65" t="s">
        <v>217</v>
      </c>
      <c r="D77" s="60">
        <v>11410</v>
      </c>
      <c r="E77" s="60">
        <v>5906.19</v>
      </c>
      <c r="F77" s="56"/>
    </row>
    <row r="78" spans="2:6" x14ac:dyDescent="0.25">
      <c r="B78" s="65">
        <v>323</v>
      </c>
      <c r="C78" s="65" t="s">
        <v>218</v>
      </c>
      <c r="D78" s="60">
        <v>13240</v>
      </c>
      <c r="E78" s="60">
        <v>7634.78</v>
      </c>
      <c r="F78" s="56"/>
    </row>
    <row r="79" spans="2:6" x14ac:dyDescent="0.25">
      <c r="B79" s="65">
        <v>324</v>
      </c>
      <c r="C79" s="65" t="s">
        <v>250</v>
      </c>
      <c r="D79" s="60">
        <v>150</v>
      </c>
      <c r="E79" s="60">
        <v>60</v>
      </c>
      <c r="F79" s="56"/>
    </row>
    <row r="80" spans="2:6" x14ac:dyDescent="0.25">
      <c r="B80" s="65">
        <v>329</v>
      </c>
      <c r="C80" s="65" t="s">
        <v>219</v>
      </c>
      <c r="D80" s="60">
        <v>3000</v>
      </c>
      <c r="E80" s="60">
        <v>65</v>
      </c>
      <c r="F80" s="56"/>
    </row>
    <row r="81" spans="2:6" x14ac:dyDescent="0.25">
      <c r="B81" s="65">
        <v>343</v>
      </c>
      <c r="C81" s="65" t="s">
        <v>220</v>
      </c>
      <c r="D81" s="60">
        <v>200</v>
      </c>
      <c r="E81" s="60">
        <v>0</v>
      </c>
      <c r="F81" s="56"/>
    </row>
    <row r="82" spans="2:6" s="61" customFormat="1" x14ac:dyDescent="0.25">
      <c r="B82" s="64" t="s">
        <v>221</v>
      </c>
      <c r="C82" s="64" t="s">
        <v>208</v>
      </c>
      <c r="D82" s="58">
        <f>D83</f>
        <v>888432</v>
      </c>
      <c r="E82" s="58">
        <f>E83</f>
        <v>406395.4</v>
      </c>
      <c r="F82" s="56">
        <f>E82/D82*100</f>
        <v>45.742994399121152</v>
      </c>
    </row>
    <row r="83" spans="2:6" x14ac:dyDescent="0.25">
      <c r="B83" s="91" t="s">
        <v>318</v>
      </c>
      <c r="C83" s="91" t="s">
        <v>319</v>
      </c>
      <c r="D83" s="92">
        <f>D84</f>
        <v>888432</v>
      </c>
      <c r="E83" s="92">
        <f>E84</f>
        <v>406395.4</v>
      </c>
      <c r="F83" s="56"/>
    </row>
    <row r="84" spans="2:6" x14ac:dyDescent="0.25">
      <c r="B84" s="91" t="s">
        <v>310</v>
      </c>
      <c r="C84" s="91" t="s">
        <v>319</v>
      </c>
      <c r="D84" s="92">
        <f>D85+D86+D87+D88+D89+D90+D91+D92+D93</f>
        <v>888432</v>
      </c>
      <c r="E84" s="92">
        <f>E85+E86+E87+E88+E89+E90+E91+E92</f>
        <v>406395.4</v>
      </c>
      <c r="F84" s="56"/>
    </row>
    <row r="85" spans="2:6" x14ac:dyDescent="0.25">
      <c r="B85" s="65">
        <v>311</v>
      </c>
      <c r="C85" s="65" t="s">
        <v>30</v>
      </c>
      <c r="D85" s="60">
        <v>680000</v>
      </c>
      <c r="E85" s="60">
        <v>334690</v>
      </c>
      <c r="F85" s="56"/>
    </row>
    <row r="86" spans="2:6" x14ac:dyDescent="0.25">
      <c r="B86" s="65">
        <v>312</v>
      </c>
      <c r="C86" s="65" t="s">
        <v>90</v>
      </c>
      <c r="D86" s="60">
        <v>26000</v>
      </c>
      <c r="E86" s="60">
        <v>13409</v>
      </c>
      <c r="F86" s="56"/>
    </row>
    <row r="87" spans="2:6" x14ac:dyDescent="0.25">
      <c r="B87" s="65">
        <v>313</v>
      </c>
      <c r="C87" s="65" t="s">
        <v>89</v>
      </c>
      <c r="D87" s="60">
        <v>114000</v>
      </c>
      <c r="E87" s="60">
        <v>56040.28</v>
      </c>
      <c r="F87" s="56"/>
    </row>
    <row r="88" spans="2:6" x14ac:dyDescent="0.25">
      <c r="B88" s="65">
        <v>321</v>
      </c>
      <c r="C88" s="65" t="s">
        <v>32</v>
      </c>
      <c r="D88" s="60">
        <v>0</v>
      </c>
      <c r="E88" s="60">
        <v>1239.1400000000001</v>
      </c>
      <c r="F88" s="56"/>
    </row>
    <row r="89" spans="2:6" x14ac:dyDescent="0.25">
      <c r="B89" s="65">
        <v>323</v>
      </c>
      <c r="C89" s="65" t="s">
        <v>218</v>
      </c>
      <c r="D89" s="60">
        <v>6650</v>
      </c>
      <c r="E89" s="60">
        <v>0</v>
      </c>
      <c r="F89" s="56"/>
    </row>
    <row r="90" spans="2:6" x14ac:dyDescent="0.25">
      <c r="B90" s="65">
        <v>329</v>
      </c>
      <c r="C90" s="65" t="s">
        <v>219</v>
      </c>
      <c r="D90" s="60">
        <v>4000</v>
      </c>
      <c r="E90" s="60">
        <v>1016.98</v>
      </c>
      <c r="F90" s="56"/>
    </row>
    <row r="91" spans="2:6" x14ac:dyDescent="0.25">
      <c r="B91" s="65">
        <v>343</v>
      </c>
      <c r="C91" s="65" t="s">
        <v>220</v>
      </c>
      <c r="D91" s="60">
        <v>0</v>
      </c>
      <c r="E91" s="60">
        <v>0</v>
      </c>
      <c r="F91" s="56"/>
    </row>
    <row r="92" spans="2:6" x14ac:dyDescent="0.25">
      <c r="B92" s="65">
        <v>424</v>
      </c>
      <c r="C92" s="65" t="s">
        <v>224</v>
      </c>
      <c r="D92" s="60">
        <v>1000</v>
      </c>
      <c r="E92" s="60">
        <v>0</v>
      </c>
      <c r="F92" s="56"/>
    </row>
    <row r="93" spans="2:6" x14ac:dyDescent="0.25">
      <c r="B93" s="65">
        <v>922</v>
      </c>
      <c r="C93" s="65" t="s">
        <v>321</v>
      </c>
      <c r="D93" s="60">
        <v>56782</v>
      </c>
      <c r="E93" s="60"/>
      <c r="F93" s="56"/>
    </row>
    <row r="94" spans="2:6" x14ac:dyDescent="0.25">
      <c r="B94" s="64" t="s">
        <v>279</v>
      </c>
      <c r="C94" s="64" t="s">
        <v>280</v>
      </c>
      <c r="D94" s="63"/>
      <c r="E94" s="63"/>
      <c r="F94" s="56"/>
    </row>
    <row r="95" spans="2:6" x14ac:dyDescent="0.25">
      <c r="B95" s="64" t="s">
        <v>180</v>
      </c>
      <c r="C95" s="64" t="s">
        <v>181</v>
      </c>
      <c r="D95" s="58">
        <f>D96</f>
        <v>13050</v>
      </c>
      <c r="E95" s="58">
        <f>E96</f>
        <v>0</v>
      </c>
      <c r="F95" s="56">
        <f>E95/D95*100</f>
        <v>0</v>
      </c>
    </row>
    <row r="96" spans="2:6" x14ac:dyDescent="0.25">
      <c r="B96" s="65" t="s">
        <v>227</v>
      </c>
      <c r="C96" s="65" t="s">
        <v>216</v>
      </c>
      <c r="D96" s="60">
        <f>D97</f>
        <v>13050</v>
      </c>
      <c r="E96" s="60">
        <f>E97</f>
        <v>0</v>
      </c>
      <c r="F96" s="56"/>
    </row>
    <row r="97" spans="2:6" x14ac:dyDescent="0.25">
      <c r="B97" s="65" t="s">
        <v>187</v>
      </c>
      <c r="C97" s="65" t="s">
        <v>216</v>
      </c>
      <c r="D97" s="60">
        <f>D98+D99+D100+D101</f>
        <v>13050</v>
      </c>
      <c r="E97" s="60">
        <f>E98+E99+E100+E101</f>
        <v>0</v>
      </c>
      <c r="F97" s="56"/>
    </row>
    <row r="98" spans="2:6" x14ac:dyDescent="0.25">
      <c r="B98" s="65">
        <v>322</v>
      </c>
      <c r="C98" s="65" t="s">
        <v>217</v>
      </c>
      <c r="D98" s="60">
        <v>0</v>
      </c>
      <c r="E98" s="60">
        <v>0</v>
      </c>
      <c r="F98" s="56"/>
    </row>
    <row r="99" spans="2:6" x14ac:dyDescent="0.25">
      <c r="B99" s="65">
        <v>323</v>
      </c>
      <c r="C99" s="65" t="s">
        <v>218</v>
      </c>
      <c r="D99" s="60">
        <v>13050</v>
      </c>
      <c r="E99" s="60">
        <v>0</v>
      </c>
      <c r="F99" s="56"/>
    </row>
    <row r="100" spans="2:6" x14ac:dyDescent="0.25">
      <c r="B100" s="65">
        <v>422</v>
      </c>
      <c r="C100" s="65" t="s">
        <v>236</v>
      </c>
      <c r="D100" s="60">
        <v>0</v>
      </c>
      <c r="E100" s="60">
        <v>0</v>
      </c>
      <c r="F100" s="56"/>
    </row>
    <row r="101" spans="2:6" x14ac:dyDescent="0.25">
      <c r="B101" s="65">
        <v>424</v>
      </c>
      <c r="C101" s="65" t="s">
        <v>224</v>
      </c>
      <c r="D101" s="60">
        <v>0</v>
      </c>
      <c r="E101" s="60">
        <v>0</v>
      </c>
      <c r="F101" s="56"/>
    </row>
    <row r="102" spans="2:6" x14ac:dyDescent="0.25">
      <c r="B102" s="64" t="s">
        <v>225</v>
      </c>
      <c r="C102" s="64" t="s">
        <v>226</v>
      </c>
      <c r="D102" s="63"/>
      <c r="E102" s="63"/>
      <c r="F102" s="56"/>
    </row>
    <row r="103" spans="2:6" s="61" customFormat="1" x14ac:dyDescent="0.25">
      <c r="B103" s="64" t="s">
        <v>180</v>
      </c>
      <c r="C103" s="64" t="s">
        <v>181</v>
      </c>
      <c r="D103" s="58">
        <f>D104</f>
        <v>31500</v>
      </c>
      <c r="E103" s="58">
        <f>E104</f>
        <v>1401.7</v>
      </c>
      <c r="F103" s="56">
        <f>E103/D103*100</f>
        <v>4.4498412698412695</v>
      </c>
    </row>
    <row r="104" spans="2:6" x14ac:dyDescent="0.25">
      <c r="B104" s="91" t="s">
        <v>227</v>
      </c>
      <c r="C104" s="91" t="s">
        <v>216</v>
      </c>
      <c r="D104" s="92">
        <f>D105</f>
        <v>31500</v>
      </c>
      <c r="E104" s="92">
        <f>E105</f>
        <v>1401.7</v>
      </c>
      <c r="F104" s="56"/>
    </row>
    <row r="105" spans="2:6" x14ac:dyDescent="0.25">
      <c r="B105" s="91" t="s">
        <v>187</v>
      </c>
      <c r="C105" s="91" t="s">
        <v>216</v>
      </c>
      <c r="D105" s="92">
        <f>D106+D107</f>
        <v>31500</v>
      </c>
      <c r="E105" s="92">
        <f>E106+E107</f>
        <v>1401.7</v>
      </c>
      <c r="F105" s="56"/>
    </row>
    <row r="106" spans="2:6" x14ac:dyDescent="0.25">
      <c r="B106" s="65">
        <v>422</v>
      </c>
      <c r="C106" s="65" t="s">
        <v>236</v>
      </c>
      <c r="D106" s="60">
        <v>0</v>
      </c>
      <c r="E106" s="60">
        <v>0</v>
      </c>
      <c r="F106" s="56"/>
    </row>
    <row r="107" spans="2:6" x14ac:dyDescent="0.25">
      <c r="B107" s="65">
        <v>451</v>
      </c>
      <c r="C107" s="65" t="s">
        <v>281</v>
      </c>
      <c r="D107" s="60">
        <v>31500</v>
      </c>
      <c r="E107" s="60">
        <v>1401.7</v>
      </c>
      <c r="F107" s="56"/>
    </row>
    <row r="108" spans="2:6" x14ac:dyDescent="0.25">
      <c r="B108" s="64" t="s">
        <v>228</v>
      </c>
      <c r="C108" s="64" t="s">
        <v>229</v>
      </c>
      <c r="D108" s="63"/>
      <c r="E108" s="63"/>
      <c r="F108" s="56"/>
    </row>
    <row r="109" spans="2:6" x14ac:dyDescent="0.25">
      <c r="B109" s="64" t="s">
        <v>230</v>
      </c>
      <c r="C109" s="64" t="s">
        <v>231</v>
      </c>
      <c r="D109" s="63"/>
      <c r="E109" s="63"/>
      <c r="F109" s="56"/>
    </row>
    <row r="110" spans="2:6" x14ac:dyDescent="0.25">
      <c r="B110" s="91" t="s">
        <v>232</v>
      </c>
      <c r="C110" s="91" t="s">
        <v>233</v>
      </c>
      <c r="D110" s="92">
        <f>D111+D112</f>
        <v>500</v>
      </c>
      <c r="E110" s="92">
        <f>E111+E112</f>
        <v>0</v>
      </c>
      <c r="F110" s="56">
        <f>E110/D110*100</f>
        <v>0</v>
      </c>
    </row>
    <row r="111" spans="2:6" x14ac:dyDescent="0.25">
      <c r="B111" s="65">
        <v>323</v>
      </c>
      <c r="C111" s="65" t="s">
        <v>218</v>
      </c>
      <c r="D111" s="60">
        <v>500</v>
      </c>
      <c r="E111" s="60">
        <v>0</v>
      </c>
      <c r="F111" s="56"/>
    </row>
    <row r="112" spans="2:6" s="31" customFormat="1" x14ac:dyDescent="0.25">
      <c r="B112" s="68">
        <v>329</v>
      </c>
      <c r="C112" s="68" t="s">
        <v>127</v>
      </c>
      <c r="D112" s="69">
        <v>0</v>
      </c>
      <c r="E112" s="69">
        <v>0</v>
      </c>
      <c r="F112" s="56"/>
    </row>
    <row r="113" spans="2:6" s="61" customFormat="1" x14ac:dyDescent="0.25">
      <c r="B113" s="64" t="s">
        <v>189</v>
      </c>
      <c r="C113" s="64" t="s">
        <v>190</v>
      </c>
      <c r="D113" s="58">
        <f>D114</f>
        <v>82655</v>
      </c>
      <c r="E113" s="58">
        <f>E114</f>
        <v>88250</v>
      </c>
      <c r="F113" s="56">
        <f>E113/D113*100</f>
        <v>106.76910047789003</v>
      </c>
    </row>
    <row r="114" spans="2:6" x14ac:dyDescent="0.25">
      <c r="B114" s="91" t="s">
        <v>312</v>
      </c>
      <c r="C114" s="91" t="s">
        <v>313</v>
      </c>
      <c r="D114" s="92">
        <f>D115+D125</f>
        <v>82655</v>
      </c>
      <c r="E114" s="92">
        <f>E115+E125</f>
        <v>88250</v>
      </c>
      <c r="F114" s="56"/>
    </row>
    <row r="115" spans="2:6" x14ac:dyDescent="0.25">
      <c r="B115" s="91" t="s">
        <v>312</v>
      </c>
      <c r="C115" s="91" t="s">
        <v>313</v>
      </c>
      <c r="D115" s="92">
        <f>D116+D117+D118+D119+D120+D121+D122+D123+D124</f>
        <v>82655</v>
      </c>
      <c r="E115" s="92">
        <f>E116+E117+E118+E119+E120+E121+E122+E123+E124</f>
        <v>88250</v>
      </c>
      <c r="F115" s="56"/>
    </row>
    <row r="116" spans="2:6" x14ac:dyDescent="0.25">
      <c r="B116" s="65">
        <v>311</v>
      </c>
      <c r="C116" s="65" t="s">
        <v>30</v>
      </c>
      <c r="D116" s="60">
        <v>0</v>
      </c>
      <c r="E116" s="60">
        <v>0</v>
      </c>
      <c r="F116" s="56"/>
    </row>
    <row r="117" spans="2:6" x14ac:dyDescent="0.25">
      <c r="B117" s="65">
        <v>312</v>
      </c>
      <c r="C117" s="65" t="s">
        <v>90</v>
      </c>
      <c r="D117" s="60">
        <v>0</v>
      </c>
      <c r="E117" s="60">
        <v>0</v>
      </c>
      <c r="F117" s="56"/>
    </row>
    <row r="118" spans="2:6" x14ac:dyDescent="0.25">
      <c r="B118" s="65">
        <v>313</v>
      </c>
      <c r="C118" s="65" t="s">
        <v>89</v>
      </c>
      <c r="D118" s="60">
        <v>0</v>
      </c>
      <c r="E118" s="60">
        <v>0</v>
      </c>
      <c r="F118" s="56"/>
    </row>
    <row r="119" spans="2:6" x14ac:dyDescent="0.25">
      <c r="B119" s="65">
        <v>321</v>
      </c>
      <c r="C119" s="65" t="s">
        <v>32</v>
      </c>
      <c r="D119" s="60">
        <v>30655</v>
      </c>
      <c r="E119" s="60">
        <v>33914</v>
      </c>
      <c r="F119" s="56"/>
    </row>
    <row r="120" spans="2:6" x14ac:dyDescent="0.25">
      <c r="B120" s="65">
        <v>322</v>
      </c>
      <c r="C120" s="65" t="s">
        <v>104</v>
      </c>
      <c r="D120" s="60">
        <v>2000</v>
      </c>
      <c r="E120" s="60">
        <v>0</v>
      </c>
      <c r="F120" s="56"/>
    </row>
    <row r="121" spans="2:6" x14ac:dyDescent="0.25">
      <c r="B121" s="65">
        <v>323</v>
      </c>
      <c r="C121" s="65" t="s">
        <v>111</v>
      </c>
      <c r="D121" s="60">
        <v>0</v>
      </c>
      <c r="E121" s="60">
        <v>0</v>
      </c>
      <c r="F121" s="56"/>
    </row>
    <row r="122" spans="2:6" x14ac:dyDescent="0.25">
      <c r="B122" s="65">
        <v>329</v>
      </c>
      <c r="C122" s="65" t="s">
        <v>219</v>
      </c>
      <c r="D122" s="60">
        <v>50000</v>
      </c>
      <c r="E122" s="60">
        <v>54336</v>
      </c>
      <c r="F122" s="56"/>
    </row>
    <row r="123" spans="2:6" x14ac:dyDescent="0.25">
      <c r="B123" s="65">
        <v>343</v>
      </c>
      <c r="C123" s="65" t="s">
        <v>220</v>
      </c>
      <c r="D123" s="60">
        <v>0</v>
      </c>
      <c r="E123" s="60">
        <v>0</v>
      </c>
      <c r="F123" s="56"/>
    </row>
    <row r="124" spans="2:6" x14ac:dyDescent="0.25">
      <c r="B124" s="65">
        <v>422</v>
      </c>
      <c r="C124" s="65" t="s">
        <v>236</v>
      </c>
      <c r="D124" s="60">
        <v>0</v>
      </c>
      <c r="E124" s="60">
        <v>0</v>
      </c>
      <c r="F124" s="56"/>
    </row>
    <row r="125" spans="2:6" x14ac:dyDescent="0.25">
      <c r="B125" s="91" t="s">
        <v>197</v>
      </c>
      <c r="C125" s="91" t="s">
        <v>237</v>
      </c>
      <c r="D125" s="92">
        <f>D126+D128+D129+D127</f>
        <v>0</v>
      </c>
      <c r="E125" s="92">
        <f>E126+E128+E129+E127</f>
        <v>0</v>
      </c>
      <c r="F125" s="56">
        <v>0</v>
      </c>
    </row>
    <row r="126" spans="2:6" x14ac:dyDescent="0.25">
      <c r="B126" s="65">
        <v>321</v>
      </c>
      <c r="C126" s="65" t="s">
        <v>32</v>
      </c>
      <c r="D126" s="60">
        <v>0</v>
      </c>
      <c r="E126" s="60">
        <v>0</v>
      </c>
      <c r="F126" s="56"/>
    </row>
    <row r="127" spans="2:6" x14ac:dyDescent="0.25">
      <c r="B127" s="65">
        <v>323</v>
      </c>
      <c r="C127" s="65" t="s">
        <v>111</v>
      </c>
      <c r="D127" s="60">
        <v>0</v>
      </c>
      <c r="E127" s="60">
        <v>0</v>
      </c>
      <c r="F127" s="56"/>
    </row>
    <row r="128" spans="2:6" x14ac:dyDescent="0.25">
      <c r="B128" s="65">
        <v>329</v>
      </c>
      <c r="C128" s="65" t="s">
        <v>219</v>
      </c>
      <c r="D128" s="60">
        <v>0</v>
      </c>
      <c r="E128" s="60">
        <v>0</v>
      </c>
      <c r="F128" s="56"/>
    </row>
    <row r="129" spans="2:6" x14ac:dyDescent="0.25">
      <c r="B129" s="65">
        <v>343</v>
      </c>
      <c r="C129" s="65" t="s">
        <v>220</v>
      </c>
      <c r="D129" s="60">
        <v>0</v>
      </c>
      <c r="E129" s="60">
        <v>0</v>
      </c>
      <c r="F129" s="56"/>
    </row>
    <row r="130" spans="2:6" x14ac:dyDescent="0.25">
      <c r="B130" s="64" t="s">
        <v>255</v>
      </c>
      <c r="C130" s="64" t="s">
        <v>254</v>
      </c>
      <c r="D130" s="63"/>
      <c r="E130" s="63"/>
      <c r="F130" s="56"/>
    </row>
    <row r="131" spans="2:6" x14ac:dyDescent="0.25">
      <c r="B131" s="64" t="s">
        <v>221</v>
      </c>
      <c r="C131" s="64" t="s">
        <v>208</v>
      </c>
      <c r="D131" s="58">
        <f>D132</f>
        <v>2000</v>
      </c>
      <c r="E131" s="58">
        <f>E132</f>
        <v>2054.7799999999997</v>
      </c>
      <c r="F131" s="88">
        <f>E131/D131*100</f>
        <v>102.73899999999998</v>
      </c>
    </row>
    <row r="132" spans="2:6" x14ac:dyDescent="0.25">
      <c r="B132" s="91" t="s">
        <v>317</v>
      </c>
      <c r="C132" s="91" t="s">
        <v>191</v>
      </c>
      <c r="D132" s="92">
        <f>D133</f>
        <v>2000</v>
      </c>
      <c r="E132" s="92">
        <f>E133</f>
        <v>2054.7799999999997</v>
      </c>
      <c r="F132" s="56"/>
    </row>
    <row r="133" spans="2:6" x14ac:dyDescent="0.25">
      <c r="B133" s="91" t="s">
        <v>310</v>
      </c>
      <c r="C133" s="91" t="s">
        <v>311</v>
      </c>
      <c r="D133" s="92">
        <f>D134+D135+D136+D137+D138</f>
        <v>2000</v>
      </c>
      <c r="E133" s="92">
        <f>E134+E135+E136+E137+E138</f>
        <v>2054.7799999999997</v>
      </c>
      <c r="F133" s="56"/>
    </row>
    <row r="134" spans="2:6" x14ac:dyDescent="0.25">
      <c r="B134" s="65">
        <v>321</v>
      </c>
      <c r="C134" s="65" t="s">
        <v>32</v>
      </c>
      <c r="D134" s="60">
        <v>2000</v>
      </c>
      <c r="E134" s="60">
        <v>355.26</v>
      </c>
      <c r="F134" s="56"/>
    </row>
    <row r="135" spans="2:6" x14ac:dyDescent="0.25">
      <c r="B135" s="65">
        <v>322</v>
      </c>
      <c r="C135" s="65" t="s">
        <v>104</v>
      </c>
      <c r="D135" s="60">
        <v>0</v>
      </c>
      <c r="E135" s="60">
        <v>0</v>
      </c>
      <c r="F135" s="56"/>
    </row>
    <row r="136" spans="2:6" x14ac:dyDescent="0.25">
      <c r="B136" s="65">
        <v>323</v>
      </c>
      <c r="C136" s="65" t="s">
        <v>111</v>
      </c>
      <c r="D136" s="60">
        <v>0</v>
      </c>
      <c r="E136" s="60">
        <v>1699.52</v>
      </c>
      <c r="F136" s="56"/>
    </row>
    <row r="137" spans="2:6" x14ac:dyDescent="0.25">
      <c r="B137" s="65">
        <v>343</v>
      </c>
      <c r="C137" s="65" t="s">
        <v>220</v>
      </c>
      <c r="D137" s="60">
        <v>0</v>
      </c>
      <c r="E137" s="60">
        <v>0</v>
      </c>
      <c r="F137" s="56"/>
    </row>
    <row r="138" spans="2:6" x14ac:dyDescent="0.25">
      <c r="B138" s="65">
        <v>424</v>
      </c>
      <c r="C138" s="65" t="s">
        <v>224</v>
      </c>
      <c r="D138" s="60">
        <v>0</v>
      </c>
      <c r="E138" s="60">
        <v>0</v>
      </c>
      <c r="F138" s="56"/>
    </row>
    <row r="139" spans="2:6" x14ac:dyDescent="0.25">
      <c r="B139" s="64" t="s">
        <v>238</v>
      </c>
      <c r="C139" s="64" t="s">
        <v>239</v>
      </c>
      <c r="D139" s="63"/>
      <c r="E139" s="63"/>
      <c r="F139" s="56"/>
    </row>
    <row r="140" spans="2:6" x14ac:dyDescent="0.25">
      <c r="B140" s="64" t="s">
        <v>172</v>
      </c>
      <c r="C140" s="64" t="s">
        <v>173</v>
      </c>
      <c r="D140" s="63">
        <f>D141+D144</f>
        <v>0</v>
      </c>
      <c r="E140" s="63">
        <f>E141+E144</f>
        <v>3247.11</v>
      </c>
      <c r="F140" s="56">
        <v>0</v>
      </c>
    </row>
    <row r="141" spans="2:6" s="31" customFormat="1" x14ac:dyDescent="0.25">
      <c r="B141" s="91" t="s">
        <v>247</v>
      </c>
      <c r="C141" s="91" t="s">
        <v>175</v>
      </c>
      <c r="D141" s="94">
        <f>D142</f>
        <v>0</v>
      </c>
      <c r="E141" s="94">
        <f>E142</f>
        <v>3247.11</v>
      </c>
      <c r="F141" s="56"/>
    </row>
    <row r="142" spans="2:6" s="31" customFormat="1" x14ac:dyDescent="0.25">
      <c r="B142" s="91" t="s">
        <v>174</v>
      </c>
      <c r="C142" s="91" t="s">
        <v>175</v>
      </c>
      <c r="D142" s="94">
        <f>D143</f>
        <v>0</v>
      </c>
      <c r="E142" s="94">
        <f>E143</f>
        <v>3247.11</v>
      </c>
      <c r="F142" s="56"/>
    </row>
    <row r="143" spans="2:6" s="31" customFormat="1" x14ac:dyDescent="0.25">
      <c r="B143" s="74">
        <v>322</v>
      </c>
      <c r="C143" s="65" t="s">
        <v>104</v>
      </c>
      <c r="D143" s="69">
        <v>0</v>
      </c>
      <c r="E143" s="69">
        <v>3247.11</v>
      </c>
      <c r="F143" s="56"/>
    </row>
    <row r="144" spans="2:6" s="31" customFormat="1" x14ac:dyDescent="0.25">
      <c r="B144" s="91" t="s">
        <v>243</v>
      </c>
      <c r="C144" s="91" t="s">
        <v>200</v>
      </c>
      <c r="D144" s="94">
        <f>D145</f>
        <v>0</v>
      </c>
      <c r="E144" s="94">
        <f>E145</f>
        <v>0</v>
      </c>
      <c r="F144" s="56"/>
    </row>
    <row r="145" spans="2:6" s="31" customFormat="1" x14ac:dyDescent="0.25">
      <c r="B145" s="91" t="s">
        <v>199</v>
      </c>
      <c r="C145" s="91" t="s">
        <v>200</v>
      </c>
      <c r="D145" s="94">
        <f>D146</f>
        <v>0</v>
      </c>
      <c r="E145" s="94">
        <f>E146</f>
        <v>0</v>
      </c>
      <c r="F145" s="56"/>
    </row>
    <row r="146" spans="2:6" s="31" customFormat="1" x14ac:dyDescent="0.25">
      <c r="B146" s="65">
        <v>329</v>
      </c>
      <c r="C146" s="65" t="s">
        <v>127</v>
      </c>
      <c r="D146" s="69">
        <v>0</v>
      </c>
      <c r="E146" s="69">
        <v>0</v>
      </c>
      <c r="F146" s="56"/>
    </row>
    <row r="147" spans="2:6" s="61" customFormat="1" x14ac:dyDescent="0.25">
      <c r="B147" s="64" t="s">
        <v>180</v>
      </c>
      <c r="C147" s="64" t="s">
        <v>181</v>
      </c>
      <c r="D147" s="58">
        <f t="shared" ref="D147:E148" si="0">D148</f>
        <v>22055</v>
      </c>
      <c r="E147" s="58">
        <f t="shared" si="0"/>
        <v>1300</v>
      </c>
      <c r="F147" s="56">
        <f>E147/D147*100</f>
        <v>5.8943550215370664</v>
      </c>
    </row>
    <row r="148" spans="2:6" x14ac:dyDescent="0.25">
      <c r="B148" s="65" t="s">
        <v>240</v>
      </c>
      <c r="C148" s="65" t="s">
        <v>183</v>
      </c>
      <c r="D148" s="92">
        <f t="shared" si="0"/>
        <v>22055</v>
      </c>
      <c r="E148" s="92">
        <f t="shared" si="0"/>
        <v>1300</v>
      </c>
      <c r="F148" s="56"/>
    </row>
    <row r="149" spans="2:6" x14ac:dyDescent="0.25">
      <c r="B149" s="65" t="s">
        <v>182</v>
      </c>
      <c r="C149" s="65" t="s">
        <v>183</v>
      </c>
      <c r="D149" s="92">
        <f>D150+D151+D152+D153+D154+D155</f>
        <v>22055</v>
      </c>
      <c r="E149" s="92">
        <f>E150+E151+E152+E153+E154+E155</f>
        <v>1300</v>
      </c>
      <c r="F149" s="56"/>
    </row>
    <row r="150" spans="2:6" x14ac:dyDescent="0.25">
      <c r="B150" s="65">
        <v>312</v>
      </c>
      <c r="C150" s="65" t="s">
        <v>90</v>
      </c>
      <c r="D150" s="60">
        <v>4550</v>
      </c>
      <c r="E150" s="60">
        <v>0</v>
      </c>
      <c r="F150" s="56"/>
    </row>
    <row r="151" spans="2:6" x14ac:dyDescent="0.25">
      <c r="B151" s="65">
        <v>321</v>
      </c>
      <c r="C151" s="65" t="s">
        <v>248</v>
      </c>
      <c r="D151" s="60">
        <v>2000</v>
      </c>
      <c r="E151" s="60">
        <v>0</v>
      </c>
      <c r="F151" s="56"/>
    </row>
    <row r="152" spans="2:6" x14ac:dyDescent="0.25">
      <c r="B152" s="65">
        <v>322</v>
      </c>
      <c r="C152" s="65" t="s">
        <v>249</v>
      </c>
      <c r="D152" s="60">
        <v>2727</v>
      </c>
      <c r="E152" s="60">
        <v>0</v>
      </c>
      <c r="F152" s="56"/>
    </row>
    <row r="153" spans="2:6" x14ac:dyDescent="0.25">
      <c r="B153" s="65">
        <v>323</v>
      </c>
      <c r="C153" s="65" t="s">
        <v>218</v>
      </c>
      <c r="D153" s="60">
        <v>5124</v>
      </c>
      <c r="E153" s="60">
        <v>0</v>
      </c>
      <c r="F153" s="56"/>
    </row>
    <row r="154" spans="2:6" x14ac:dyDescent="0.25">
      <c r="B154" s="65">
        <v>329</v>
      </c>
      <c r="C154" s="65" t="s">
        <v>127</v>
      </c>
      <c r="D154" s="60">
        <v>4654</v>
      </c>
      <c r="E154" s="60">
        <v>1300</v>
      </c>
      <c r="F154" s="56"/>
    </row>
    <row r="155" spans="2:6" x14ac:dyDescent="0.25">
      <c r="B155" s="65">
        <v>372</v>
      </c>
      <c r="C155" s="65" t="s">
        <v>320</v>
      </c>
      <c r="D155" s="60">
        <v>3000</v>
      </c>
      <c r="E155" s="60">
        <v>0</v>
      </c>
      <c r="F155" s="56"/>
    </row>
    <row r="156" spans="2:6" x14ac:dyDescent="0.25">
      <c r="B156" s="67" t="s">
        <v>241</v>
      </c>
      <c r="C156" s="64" t="s">
        <v>242</v>
      </c>
      <c r="D156" s="63">
        <f>D158</f>
        <v>5000</v>
      </c>
      <c r="E156" s="63">
        <f>E157</f>
        <v>0</v>
      </c>
      <c r="F156" s="56">
        <f>E156/D156*100</f>
        <v>0</v>
      </c>
    </row>
    <row r="157" spans="2:6" x14ac:dyDescent="0.25">
      <c r="B157" s="91" t="s">
        <v>243</v>
      </c>
      <c r="C157" s="91" t="s">
        <v>200</v>
      </c>
      <c r="D157" s="92">
        <f>D158</f>
        <v>5000</v>
      </c>
      <c r="E157" s="92">
        <f>E158</f>
        <v>0</v>
      </c>
      <c r="F157" s="56"/>
    </row>
    <row r="158" spans="2:6" x14ac:dyDescent="0.25">
      <c r="B158" s="91" t="s">
        <v>199</v>
      </c>
      <c r="C158" s="91" t="s">
        <v>200</v>
      </c>
      <c r="D158" s="92">
        <f>D159+D160+D161</f>
        <v>5000</v>
      </c>
      <c r="E158" s="92">
        <f>E159+E160+E161</f>
        <v>0</v>
      </c>
      <c r="F158" s="56"/>
    </row>
    <row r="159" spans="2:6" x14ac:dyDescent="0.25">
      <c r="B159" s="65">
        <v>321</v>
      </c>
      <c r="C159" s="65" t="s">
        <v>32</v>
      </c>
      <c r="D159" s="60">
        <v>0</v>
      </c>
      <c r="E159" s="60">
        <v>0</v>
      </c>
      <c r="F159" s="56"/>
    </row>
    <row r="160" spans="2:6" x14ac:dyDescent="0.25">
      <c r="B160" s="65">
        <v>323</v>
      </c>
      <c r="C160" s="65" t="s">
        <v>111</v>
      </c>
      <c r="D160" s="60">
        <v>0</v>
      </c>
      <c r="E160" s="60">
        <v>0</v>
      </c>
      <c r="F160" s="56"/>
    </row>
    <row r="161" spans="2:6" x14ac:dyDescent="0.25">
      <c r="B161" s="65">
        <v>329</v>
      </c>
      <c r="C161" s="65" t="s">
        <v>127</v>
      </c>
      <c r="D161" s="60">
        <v>5000</v>
      </c>
      <c r="E161" s="60">
        <v>0</v>
      </c>
      <c r="F161" s="56"/>
    </row>
    <row r="162" spans="2:6" x14ac:dyDescent="0.25">
      <c r="B162" s="64" t="s">
        <v>244</v>
      </c>
      <c r="C162" s="64" t="s">
        <v>245</v>
      </c>
      <c r="D162" s="63"/>
      <c r="E162" s="63"/>
      <c r="F162" s="56"/>
    </row>
    <row r="163" spans="2:6" s="61" customFormat="1" x14ac:dyDescent="0.25">
      <c r="B163" s="64" t="s">
        <v>246</v>
      </c>
      <c r="C163" s="64" t="s">
        <v>173</v>
      </c>
      <c r="D163" s="58">
        <f>D164</f>
        <v>0</v>
      </c>
      <c r="E163" s="58">
        <f>E164</f>
        <v>0</v>
      </c>
      <c r="F163" s="56">
        <v>0</v>
      </c>
    </row>
    <row r="164" spans="2:6" x14ac:dyDescent="0.25">
      <c r="B164" s="91" t="s">
        <v>247</v>
      </c>
      <c r="C164" s="91" t="s">
        <v>175</v>
      </c>
      <c r="D164" s="92">
        <f>D165+D174</f>
        <v>0</v>
      </c>
      <c r="E164" s="92">
        <f>E165+E174</f>
        <v>0</v>
      </c>
      <c r="F164" s="56"/>
    </row>
    <row r="165" spans="2:6" x14ac:dyDescent="0.25">
      <c r="B165" s="91" t="s">
        <v>174</v>
      </c>
      <c r="C165" s="91" t="s">
        <v>175</v>
      </c>
      <c r="D165" s="92">
        <f>D167+D168+D169+D170+D171+D173+D172+D166</f>
        <v>0</v>
      </c>
      <c r="E165" s="92">
        <f>E166+E167+E168+E169+E170+E171+E172+E173</f>
        <v>0</v>
      </c>
      <c r="F165" s="56"/>
    </row>
    <row r="166" spans="2:6" x14ac:dyDescent="0.25">
      <c r="B166" s="65">
        <v>312</v>
      </c>
      <c r="C166" s="65" t="s">
        <v>90</v>
      </c>
      <c r="D166" s="60">
        <v>0</v>
      </c>
      <c r="E166" s="60">
        <v>0</v>
      </c>
      <c r="F166" s="56"/>
    </row>
    <row r="167" spans="2:6" x14ac:dyDescent="0.25">
      <c r="B167" s="65">
        <v>321</v>
      </c>
      <c r="C167" s="65" t="s">
        <v>248</v>
      </c>
      <c r="D167" s="60">
        <v>0</v>
      </c>
      <c r="E167" s="60">
        <v>0</v>
      </c>
      <c r="F167" s="56"/>
    </row>
    <row r="168" spans="2:6" x14ac:dyDescent="0.25">
      <c r="B168" s="65">
        <v>322</v>
      </c>
      <c r="C168" s="65" t="s">
        <v>249</v>
      </c>
      <c r="D168" s="60">
        <v>0</v>
      </c>
      <c r="E168" s="60">
        <v>0</v>
      </c>
      <c r="F168" s="56"/>
    </row>
    <row r="169" spans="2:6" x14ac:dyDescent="0.25">
      <c r="B169" s="65">
        <v>323</v>
      </c>
      <c r="C169" s="65" t="s">
        <v>218</v>
      </c>
      <c r="D169" s="60">
        <v>0</v>
      </c>
      <c r="E169" s="60">
        <v>0</v>
      </c>
      <c r="F169" s="56"/>
    </row>
    <row r="170" spans="2:6" x14ac:dyDescent="0.25">
      <c r="B170" s="65">
        <v>324</v>
      </c>
      <c r="C170" s="65" t="s">
        <v>250</v>
      </c>
      <c r="D170" s="60">
        <v>0</v>
      </c>
      <c r="E170" s="60">
        <v>0</v>
      </c>
      <c r="F170" s="56"/>
    </row>
    <row r="171" spans="2:6" x14ac:dyDescent="0.25">
      <c r="B171" s="65">
        <v>329</v>
      </c>
      <c r="C171" s="65" t="s">
        <v>219</v>
      </c>
      <c r="D171" s="60">
        <v>0</v>
      </c>
      <c r="E171" s="60">
        <v>0</v>
      </c>
      <c r="F171" s="56"/>
    </row>
    <row r="172" spans="2:6" x14ac:dyDescent="0.25">
      <c r="B172" s="65">
        <v>343</v>
      </c>
      <c r="C172" s="65" t="s">
        <v>220</v>
      </c>
      <c r="D172" s="60">
        <v>0</v>
      </c>
      <c r="E172" s="60">
        <v>0</v>
      </c>
      <c r="F172" s="56"/>
    </row>
    <row r="173" spans="2:6" x14ac:dyDescent="0.25">
      <c r="B173" s="65">
        <v>424</v>
      </c>
      <c r="C173" s="65" t="s">
        <v>224</v>
      </c>
      <c r="D173" s="60">
        <v>0</v>
      </c>
      <c r="E173" s="60">
        <v>0</v>
      </c>
      <c r="F173" s="56"/>
    </row>
    <row r="174" spans="2:6" x14ac:dyDescent="0.25">
      <c r="B174" s="91" t="s">
        <v>251</v>
      </c>
      <c r="C174" s="91" t="s">
        <v>175</v>
      </c>
      <c r="D174" s="92">
        <f>D175+D176+D177+D178+D179</f>
        <v>0</v>
      </c>
      <c r="E174" s="92">
        <f>E175+E176+E177+E178+E179</f>
        <v>0</v>
      </c>
      <c r="F174" s="56"/>
    </row>
    <row r="175" spans="2:6" x14ac:dyDescent="0.25">
      <c r="B175" s="65">
        <v>321</v>
      </c>
      <c r="C175" s="65" t="s">
        <v>252</v>
      </c>
      <c r="D175" s="60">
        <v>0</v>
      </c>
      <c r="E175" s="60">
        <v>0</v>
      </c>
      <c r="F175" s="56"/>
    </row>
    <row r="176" spans="2:6" x14ac:dyDescent="0.25">
      <c r="B176" s="65">
        <v>322</v>
      </c>
      <c r="C176" s="65" t="s">
        <v>217</v>
      </c>
      <c r="D176" s="60">
        <v>0</v>
      </c>
      <c r="E176" s="60">
        <v>0</v>
      </c>
      <c r="F176" s="56"/>
    </row>
    <row r="177" spans="2:6" x14ac:dyDescent="0.25">
      <c r="B177" s="65">
        <v>323</v>
      </c>
      <c r="C177" s="65" t="s">
        <v>218</v>
      </c>
      <c r="D177" s="60">
        <v>0</v>
      </c>
      <c r="E177" s="60">
        <v>0</v>
      </c>
      <c r="F177" s="56"/>
    </row>
    <row r="178" spans="2:6" x14ac:dyDescent="0.25">
      <c r="B178" s="65">
        <v>329</v>
      </c>
      <c r="C178" s="65" t="s">
        <v>219</v>
      </c>
      <c r="D178" s="60">
        <v>0</v>
      </c>
      <c r="E178" s="60">
        <v>0</v>
      </c>
      <c r="F178" s="56"/>
    </row>
    <row r="179" spans="2:6" x14ac:dyDescent="0.25">
      <c r="B179" s="65">
        <v>422</v>
      </c>
      <c r="C179" s="65" t="s">
        <v>236</v>
      </c>
      <c r="D179" s="60">
        <v>0</v>
      </c>
      <c r="E179" s="60">
        <v>0</v>
      </c>
      <c r="F179" s="56"/>
    </row>
    <row r="180" spans="2:6" x14ac:dyDescent="0.25">
      <c r="B180" s="64" t="s">
        <v>259</v>
      </c>
      <c r="C180" s="64" t="s">
        <v>260</v>
      </c>
      <c r="D180" s="63"/>
      <c r="E180" s="63"/>
      <c r="F180" s="56"/>
    </row>
    <row r="181" spans="2:6" x14ac:dyDescent="0.25">
      <c r="B181" s="64" t="s">
        <v>189</v>
      </c>
      <c r="C181" s="64" t="s">
        <v>190</v>
      </c>
      <c r="D181" s="63">
        <f t="shared" ref="D181:E183" si="1">D182</f>
        <v>0</v>
      </c>
      <c r="E181" s="63">
        <f t="shared" si="1"/>
        <v>0</v>
      </c>
      <c r="F181" s="56">
        <v>0</v>
      </c>
    </row>
    <row r="182" spans="2:6" x14ac:dyDescent="0.25">
      <c r="B182" s="91" t="s">
        <v>234</v>
      </c>
      <c r="C182" s="91" t="s">
        <v>235</v>
      </c>
      <c r="D182" s="92">
        <f t="shared" si="1"/>
        <v>0</v>
      </c>
      <c r="E182" s="92">
        <f t="shared" si="1"/>
        <v>0</v>
      </c>
      <c r="F182" s="56"/>
    </row>
    <row r="183" spans="2:6" x14ac:dyDescent="0.25">
      <c r="B183" s="91" t="s">
        <v>192</v>
      </c>
      <c r="C183" s="91" t="s">
        <v>193</v>
      </c>
      <c r="D183" s="92">
        <f t="shared" si="1"/>
        <v>0</v>
      </c>
      <c r="E183" s="92">
        <f t="shared" si="1"/>
        <v>0</v>
      </c>
      <c r="F183" s="56"/>
    </row>
    <row r="184" spans="2:6" x14ac:dyDescent="0.25">
      <c r="B184" s="65">
        <v>322</v>
      </c>
      <c r="C184" s="65" t="s">
        <v>104</v>
      </c>
      <c r="D184" s="60">
        <v>0</v>
      </c>
      <c r="E184" s="60">
        <v>0</v>
      </c>
      <c r="F184" s="56"/>
    </row>
    <row r="185" spans="2:6" x14ac:dyDescent="0.25">
      <c r="B185" s="64" t="s">
        <v>257</v>
      </c>
      <c r="C185" s="64" t="s">
        <v>258</v>
      </c>
      <c r="D185" s="63"/>
      <c r="E185" s="63"/>
      <c r="F185" s="56"/>
    </row>
    <row r="186" spans="2:6" x14ac:dyDescent="0.25">
      <c r="B186" s="64" t="s">
        <v>221</v>
      </c>
      <c r="C186" s="64" t="s">
        <v>208</v>
      </c>
      <c r="D186" s="77">
        <f t="shared" ref="D186:E188" si="2">D187</f>
        <v>333</v>
      </c>
      <c r="E186" s="77">
        <f t="shared" si="2"/>
        <v>0</v>
      </c>
      <c r="F186" s="56">
        <f>E186/D186*100</f>
        <v>0</v>
      </c>
    </row>
    <row r="187" spans="2:6" x14ac:dyDescent="0.25">
      <c r="B187" s="91" t="s">
        <v>222</v>
      </c>
      <c r="C187" s="91" t="s">
        <v>191</v>
      </c>
      <c r="D187" s="93">
        <f t="shared" si="2"/>
        <v>333</v>
      </c>
      <c r="E187" s="93">
        <f t="shared" si="2"/>
        <v>0</v>
      </c>
      <c r="F187" s="56"/>
    </row>
    <row r="188" spans="2:6" x14ac:dyDescent="0.25">
      <c r="B188" s="91" t="s">
        <v>223</v>
      </c>
      <c r="C188" s="91" t="s">
        <v>191</v>
      </c>
      <c r="D188" s="93">
        <f t="shared" si="2"/>
        <v>333</v>
      </c>
      <c r="E188" s="93">
        <f t="shared" si="2"/>
        <v>0</v>
      </c>
      <c r="F188" s="56"/>
    </row>
    <row r="189" spans="2:6" x14ac:dyDescent="0.25">
      <c r="B189" s="72">
        <v>381</v>
      </c>
      <c r="C189" s="71" t="s">
        <v>99</v>
      </c>
      <c r="D189" s="73">
        <v>333</v>
      </c>
      <c r="E189" s="73">
        <v>0</v>
      </c>
      <c r="F189" s="56"/>
    </row>
  </sheetData>
  <mergeCells count="5">
    <mergeCell ref="B4:F4"/>
    <mergeCell ref="B6:F6"/>
    <mergeCell ref="B10:C10"/>
    <mergeCell ref="B8:C8"/>
    <mergeCell ref="B9:C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 Izvještaj po programskoj klasi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Cornelia</cp:lastModifiedBy>
  <cp:lastPrinted>2026-07-27T07:35:07Z</cp:lastPrinted>
  <dcterms:created xsi:type="dcterms:W3CDTF">2022-08-12T12:51:27Z</dcterms:created>
  <dcterms:modified xsi:type="dcterms:W3CDTF">2026-07-27T09:36:23Z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proračuna JLP(R)S.xlsx</vt:lpwstr>
  </property>
</Properties>
</file>