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rnelia\Desktop\RAČUNOVODSTVO\FINANCIJSKI PLANOVI\2025\GODIŠNJE IZVRŠENJE FIN PLANA 2025\"/>
    </mc:Choice>
  </mc:AlternateContent>
  <bookViews>
    <workbookView xWindow="0" yWindow="0" windowWidth="25125" windowHeight="11730" firstSheet="1" activeTab="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 Izvještaj po programskoj klasi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13" l="1"/>
  <c r="F167" i="13"/>
  <c r="F123" i="13"/>
  <c r="F100" i="13"/>
  <c r="F94" i="13"/>
  <c r="F46" i="13"/>
  <c r="D56" i="13"/>
  <c r="E31" i="13"/>
  <c r="D31" i="13"/>
  <c r="D42" i="8"/>
  <c r="H90" i="3"/>
  <c r="H79" i="3"/>
  <c r="H72" i="3"/>
  <c r="H63" i="3"/>
  <c r="H25" i="3"/>
  <c r="H32" i="3"/>
  <c r="D158" i="13" l="1"/>
  <c r="E65" i="13"/>
  <c r="D65" i="13"/>
  <c r="E64" i="13"/>
  <c r="D64" i="13"/>
  <c r="D63" i="13" s="1"/>
  <c r="E63" i="13"/>
  <c r="E96" i="13"/>
  <c r="D96" i="13"/>
  <c r="E27" i="13"/>
  <c r="F63" i="13" l="1"/>
  <c r="D87" i="8"/>
  <c r="E87" i="8"/>
  <c r="F87" i="8"/>
  <c r="C87" i="8"/>
  <c r="F77" i="8"/>
  <c r="F26" i="8"/>
  <c r="I63" i="3"/>
  <c r="I50" i="3"/>
  <c r="I51" i="3"/>
  <c r="K53" i="3"/>
  <c r="J53" i="3"/>
  <c r="J36" i="1"/>
  <c r="J28" i="1"/>
  <c r="I37" i="3"/>
  <c r="K52" i="3"/>
  <c r="J52" i="3"/>
  <c r="H51" i="3"/>
  <c r="K51" i="3" s="1"/>
  <c r="G51" i="3"/>
  <c r="J51" i="3" s="1"/>
  <c r="H50" i="3"/>
  <c r="G50" i="3"/>
  <c r="G49" i="3" s="1"/>
  <c r="H49" i="3"/>
  <c r="C106" i="8"/>
  <c r="C105" i="8" s="1"/>
  <c r="C103" i="8"/>
  <c r="C100" i="8"/>
  <c r="C97" i="8"/>
  <c r="C95" i="8"/>
  <c r="C92" i="8" s="1"/>
  <c r="C90" i="8"/>
  <c r="C86" i="8" s="1"/>
  <c r="C84" i="8"/>
  <c r="C81" i="8"/>
  <c r="C80" i="8"/>
  <c r="C77" i="8"/>
  <c r="C76" i="8" s="1"/>
  <c r="C73" i="8"/>
  <c r="C70" i="8"/>
  <c r="C69" i="8" s="1"/>
  <c r="C68" i="8" s="1"/>
  <c r="C65" i="8"/>
  <c r="C64" i="8" s="1"/>
  <c r="C58" i="8"/>
  <c r="C57" i="8" s="1"/>
  <c r="C55" i="8"/>
  <c r="C50" i="8"/>
  <c r="C46" i="8"/>
  <c r="C45" i="8" s="1"/>
  <c r="C40" i="8"/>
  <c r="C39" i="8" s="1"/>
  <c r="C35" i="8"/>
  <c r="C34" i="8" s="1"/>
  <c r="C30" i="8"/>
  <c r="C29" i="8" s="1"/>
  <c r="C28" i="8" s="1"/>
  <c r="C25" i="8"/>
  <c r="C24" i="8" s="1"/>
  <c r="C22" i="8"/>
  <c r="C17" i="8"/>
  <c r="C16" i="8" s="1"/>
  <c r="C15" i="8" s="1"/>
  <c r="C12" i="8"/>
  <c r="C11" i="8" s="1"/>
  <c r="C10" i="8" s="1"/>
  <c r="G113" i="3"/>
  <c r="G111" i="3"/>
  <c r="G108" i="3"/>
  <c r="G107" i="3" s="1"/>
  <c r="G104" i="3"/>
  <c r="G103" i="3"/>
  <c r="G101" i="3"/>
  <c r="G100" i="3"/>
  <c r="G97" i="3"/>
  <c r="G96" i="3"/>
  <c r="G90" i="3"/>
  <c r="G79" i="3"/>
  <c r="G72" i="3"/>
  <c r="G67" i="3"/>
  <c r="G66" i="3" s="1"/>
  <c r="G63" i="3"/>
  <c r="G60" i="3"/>
  <c r="G59" i="3" s="1"/>
  <c r="G58" i="3" s="1"/>
  <c r="H60" i="3"/>
  <c r="I60" i="3"/>
  <c r="G37" i="3"/>
  <c r="G36" i="3" s="1"/>
  <c r="G32" i="3"/>
  <c r="G31" i="3" s="1"/>
  <c r="G29" i="3"/>
  <c r="G28" i="3" s="1"/>
  <c r="G26" i="3"/>
  <c r="G25" i="3" s="1"/>
  <c r="G23" i="3"/>
  <c r="G21" i="3"/>
  <c r="G18" i="3"/>
  <c r="G16" i="3"/>
  <c r="I16" i="3"/>
  <c r="I18" i="3"/>
  <c r="I21" i="3"/>
  <c r="I23" i="3"/>
  <c r="I26" i="3"/>
  <c r="I25" i="3" s="1"/>
  <c r="I29" i="3"/>
  <c r="I28" i="3" s="1"/>
  <c r="I32" i="3"/>
  <c r="I31" i="3" s="1"/>
  <c r="I36" i="3"/>
  <c r="C49" i="8" l="1"/>
  <c r="C75" i="8"/>
  <c r="J50" i="3"/>
  <c r="K50" i="3"/>
  <c r="I49" i="3"/>
  <c r="G110" i="3"/>
  <c r="C38" i="8"/>
  <c r="C9" i="8" s="1"/>
  <c r="G106" i="3"/>
  <c r="G57" i="3" s="1"/>
  <c r="J60" i="3"/>
  <c r="G15" i="3"/>
  <c r="G14" i="3" s="1"/>
  <c r="I15" i="3"/>
  <c r="I14" i="3" s="1"/>
  <c r="K49" i="3" l="1"/>
  <c r="J49" i="3"/>
  <c r="L35" i="1" l="1"/>
  <c r="K35" i="1"/>
  <c r="L33" i="1"/>
  <c r="K33" i="1"/>
  <c r="D61" i="8" l="1"/>
  <c r="E61" i="8"/>
  <c r="F61" i="8"/>
  <c r="E34" i="8"/>
  <c r="F34" i="8"/>
  <c r="D34" i="8"/>
  <c r="D93" i="8" l="1"/>
  <c r="E131" i="13" l="1"/>
  <c r="D131" i="13"/>
  <c r="E102" i="13"/>
  <c r="D102" i="13"/>
  <c r="D101" i="13" s="1"/>
  <c r="D100" i="13" s="1"/>
  <c r="E95" i="13"/>
  <c r="E94" i="13" s="1"/>
  <c r="D95" i="13"/>
  <c r="D94" i="13" s="1"/>
  <c r="E33" i="13"/>
  <c r="D33" i="13"/>
  <c r="E13" i="13"/>
  <c r="D13" i="13"/>
  <c r="E101" i="13" l="1"/>
  <c r="E100" i="13" s="1"/>
  <c r="H97" i="3"/>
  <c r="H96" i="3" s="1"/>
  <c r="H59" i="3"/>
  <c r="H115" i="3"/>
  <c r="H113" i="3"/>
  <c r="H104" i="3"/>
  <c r="H101" i="3"/>
  <c r="H67" i="3"/>
  <c r="H21" i="3"/>
  <c r="H23" i="3"/>
  <c r="H15" i="3" s="1"/>
  <c r="H14" i="3" s="1"/>
  <c r="H29" i="3"/>
  <c r="H26" i="3"/>
  <c r="H18" i="3"/>
  <c r="D49" i="8" l="1"/>
  <c r="E26" i="8"/>
  <c r="D26" i="8"/>
  <c r="F54" i="8"/>
  <c r="H103" i="3"/>
  <c r="H100" i="3"/>
  <c r="H66" i="3" l="1"/>
  <c r="H58" i="3" s="1"/>
  <c r="H37" i="3"/>
  <c r="H31" i="3" l="1"/>
  <c r="H16" i="3"/>
  <c r="I36" i="1" l="1"/>
  <c r="H36" i="1"/>
  <c r="G12" i="11"/>
  <c r="G11" i="11" s="1"/>
  <c r="F12" i="11"/>
  <c r="F11" i="11" s="1"/>
  <c r="D11" i="11"/>
  <c r="E11" i="11"/>
  <c r="C11" i="11"/>
  <c r="L36" i="1" l="1"/>
  <c r="K36" i="1"/>
  <c r="E75" i="13"/>
  <c r="E74" i="13" s="1"/>
  <c r="D75" i="13"/>
  <c r="D74" i="13" s="1"/>
  <c r="E181" i="13"/>
  <c r="E180" i="13" s="1"/>
  <c r="D181" i="13"/>
  <c r="D180" i="13" s="1"/>
  <c r="D179" i="13" s="1"/>
  <c r="E176" i="13"/>
  <c r="E175" i="13" s="1"/>
  <c r="E174" i="13" s="1"/>
  <c r="D176" i="13"/>
  <c r="D175" i="13" s="1"/>
  <c r="D174" i="13" s="1"/>
  <c r="E167" i="13"/>
  <c r="D167" i="13"/>
  <c r="D157" i="13" s="1"/>
  <c r="D156" i="13" s="1"/>
  <c r="E71" i="13"/>
  <c r="E70" i="13" s="1"/>
  <c r="D71" i="13"/>
  <c r="D70" i="13" s="1"/>
  <c r="E158" i="13"/>
  <c r="E151" i="13"/>
  <c r="E150" i="13" s="1"/>
  <c r="E149" i="13" s="1"/>
  <c r="E147" i="13"/>
  <c r="E146" i="13" s="1"/>
  <c r="E145" i="13" s="1"/>
  <c r="E143" i="13"/>
  <c r="E142" i="13" s="1"/>
  <c r="E140" i="13"/>
  <c r="E130" i="13"/>
  <c r="E129" i="13" s="1"/>
  <c r="E123" i="13"/>
  <c r="E113" i="13"/>
  <c r="E108" i="13"/>
  <c r="E84" i="13"/>
  <c r="E83" i="13" s="1"/>
  <c r="E82" i="13" s="1"/>
  <c r="E58" i="13"/>
  <c r="E57" i="13" s="1"/>
  <c r="E56" i="13" s="1"/>
  <c r="E51" i="13"/>
  <c r="E50" i="13" s="1"/>
  <c r="E49" i="13" s="1"/>
  <c r="E44" i="13"/>
  <c r="E43" i="13" s="1"/>
  <c r="E38" i="13"/>
  <c r="E35" i="13"/>
  <c r="E23" i="13"/>
  <c r="E20" i="13"/>
  <c r="E16" i="13"/>
  <c r="E12" i="13"/>
  <c r="D151" i="13"/>
  <c r="D150" i="13" s="1"/>
  <c r="D149" i="13" s="1"/>
  <c r="D147" i="13"/>
  <c r="D146" i="13" s="1"/>
  <c r="D145" i="13" s="1"/>
  <c r="D143" i="13"/>
  <c r="D142" i="13" s="1"/>
  <c r="D140" i="13"/>
  <c r="D139" i="13" s="1"/>
  <c r="D130" i="13"/>
  <c r="D129" i="13" s="1"/>
  <c r="D123" i="13"/>
  <c r="D113" i="13"/>
  <c r="D108" i="13"/>
  <c r="D84" i="13"/>
  <c r="D83" i="13" s="1"/>
  <c r="D82" i="13" s="1"/>
  <c r="D58" i="13"/>
  <c r="D57" i="13" s="1"/>
  <c r="D51" i="13"/>
  <c r="D50" i="13" s="1"/>
  <c r="D49" i="13" s="1"/>
  <c r="D44" i="13"/>
  <c r="D43" i="13" s="1"/>
  <c r="F43" i="13" s="1"/>
  <c r="D38" i="13"/>
  <c r="D35" i="13"/>
  <c r="D27" i="13"/>
  <c r="D23" i="13"/>
  <c r="D20" i="13"/>
  <c r="D16" i="13"/>
  <c r="D12" i="13"/>
  <c r="D30" i="13" l="1"/>
  <c r="E30" i="13"/>
  <c r="D15" i="13"/>
  <c r="D11" i="13" s="1"/>
  <c r="F129" i="13"/>
  <c r="F108" i="13"/>
  <c r="E112" i="13"/>
  <c r="E111" i="13" s="1"/>
  <c r="E69" i="13"/>
  <c r="F82" i="13"/>
  <c r="E157" i="13"/>
  <c r="E156" i="13" s="1"/>
  <c r="F156" i="13" s="1"/>
  <c r="F56" i="13"/>
  <c r="D112" i="13"/>
  <c r="D111" i="13" s="1"/>
  <c r="D69" i="13"/>
  <c r="F49" i="13"/>
  <c r="F12" i="13"/>
  <c r="E179" i="13"/>
  <c r="F179" i="13" s="1"/>
  <c r="D22" i="13"/>
  <c r="E22" i="13"/>
  <c r="D138" i="13"/>
  <c r="E15" i="13"/>
  <c r="E139" i="13"/>
  <c r="D46" i="13" l="1"/>
  <c r="F15" i="13"/>
  <c r="E11" i="13"/>
  <c r="F22" i="13"/>
  <c r="F111" i="13"/>
  <c r="F69" i="13"/>
  <c r="F30" i="13"/>
  <c r="E138" i="13"/>
  <c r="E46" i="13" s="1"/>
  <c r="F138" i="13" l="1"/>
  <c r="F11" i="13"/>
  <c r="D106" i="8" l="1"/>
  <c r="E106" i="8"/>
  <c r="F106" i="8"/>
  <c r="G106" i="8" s="1"/>
  <c r="D104" i="8"/>
  <c r="E104" i="8"/>
  <c r="E103" i="8" s="1"/>
  <c r="F104" i="8"/>
  <c r="D101" i="8"/>
  <c r="E101" i="8"/>
  <c r="F101" i="8"/>
  <c r="G101" i="8" s="1"/>
  <c r="D98" i="8"/>
  <c r="E98" i="8"/>
  <c r="F98" i="8"/>
  <c r="D95" i="8"/>
  <c r="E95" i="8"/>
  <c r="F95" i="8"/>
  <c r="D90" i="8"/>
  <c r="D86" i="8" s="1"/>
  <c r="E90" i="8"/>
  <c r="E86" i="8" s="1"/>
  <c r="F90" i="8"/>
  <c r="F86" i="8" s="1"/>
  <c r="D84" i="8"/>
  <c r="E84" i="8"/>
  <c r="F84" i="8"/>
  <c r="D81" i="8"/>
  <c r="E81" i="8"/>
  <c r="F81" i="8"/>
  <c r="D77" i="8"/>
  <c r="D76" i="8" s="1"/>
  <c r="E77" i="8"/>
  <c r="E76" i="8" s="1"/>
  <c r="F76" i="8"/>
  <c r="G95" i="8"/>
  <c r="G98" i="8"/>
  <c r="E92" i="8" l="1"/>
  <c r="F103" i="8"/>
  <c r="G103" i="8" s="1"/>
  <c r="G104" i="8"/>
  <c r="H106" i="8"/>
  <c r="H101" i="8"/>
  <c r="H76" i="8"/>
  <c r="D103" i="8"/>
  <c r="H104" i="8"/>
  <c r="H98" i="8"/>
  <c r="H95" i="8"/>
  <c r="H86" i="8"/>
  <c r="G86" i="8"/>
  <c r="D92" i="8"/>
  <c r="D80" i="8"/>
  <c r="F92" i="8"/>
  <c r="H92" i="8" s="1"/>
  <c r="F80" i="8"/>
  <c r="H80" i="8" s="1"/>
  <c r="G76" i="8"/>
  <c r="E80" i="8"/>
  <c r="E75" i="8" s="1"/>
  <c r="F49" i="8"/>
  <c r="F48" i="8" s="1"/>
  <c r="E54" i="8"/>
  <c r="D54" i="8"/>
  <c r="E23" i="8"/>
  <c r="E22" i="8" s="1"/>
  <c r="F23" i="8"/>
  <c r="F22" i="8" s="1"/>
  <c r="D23" i="8"/>
  <c r="D22" i="8" s="1"/>
  <c r="D72" i="8"/>
  <c r="E72" i="8"/>
  <c r="D69" i="8"/>
  <c r="D68" i="8" s="1"/>
  <c r="D67" i="8" s="1"/>
  <c r="E69" i="8"/>
  <c r="E68" i="8" s="1"/>
  <c r="E67" i="8" s="1"/>
  <c r="D64" i="8"/>
  <c r="D63" i="8" s="1"/>
  <c r="E64" i="8"/>
  <c r="E63" i="8" s="1"/>
  <c r="D57" i="8"/>
  <c r="D56" i="8" s="1"/>
  <c r="E57" i="8"/>
  <c r="E56" i="8" s="1"/>
  <c r="D48" i="8"/>
  <c r="E49" i="8"/>
  <c r="E48" i="8" s="1"/>
  <c r="D45" i="8"/>
  <c r="D44" i="8" s="1"/>
  <c r="D41" i="8" s="1"/>
  <c r="E45" i="8"/>
  <c r="E44" i="8" s="1"/>
  <c r="D38" i="8"/>
  <c r="D37" i="8" s="1"/>
  <c r="E38" i="8"/>
  <c r="E37" i="8" s="1"/>
  <c r="D30" i="8"/>
  <c r="D29" i="8" s="1"/>
  <c r="E30" i="8"/>
  <c r="E29" i="8" s="1"/>
  <c r="D12" i="8"/>
  <c r="D11" i="8" s="1"/>
  <c r="D10" i="8" s="1"/>
  <c r="E12" i="8"/>
  <c r="E11" i="8" s="1"/>
  <c r="E10" i="8" s="1"/>
  <c r="D17" i="8"/>
  <c r="D16" i="8" s="1"/>
  <c r="E17" i="8"/>
  <c r="E16" i="8" s="1"/>
  <c r="E15" i="8" s="1"/>
  <c r="F64" i="8"/>
  <c r="F63" i="8" s="1"/>
  <c r="F72" i="8"/>
  <c r="F69" i="8"/>
  <c r="F68" i="8" s="1"/>
  <c r="F67" i="8" s="1"/>
  <c r="G67" i="8" s="1"/>
  <c r="F38" i="8"/>
  <c r="F37" i="8" s="1"/>
  <c r="F17" i="8"/>
  <c r="F16" i="8" s="1"/>
  <c r="F15" i="8" s="1"/>
  <c r="F57" i="8"/>
  <c r="F56" i="8" s="1"/>
  <c r="F30" i="8"/>
  <c r="F29" i="8" s="1"/>
  <c r="F45" i="8"/>
  <c r="F44" i="8" s="1"/>
  <c r="F12" i="8"/>
  <c r="F11" i="8" s="1"/>
  <c r="H67" i="8" l="1"/>
  <c r="G80" i="8"/>
  <c r="H37" i="8"/>
  <c r="G37" i="8"/>
  <c r="H103" i="8"/>
  <c r="H63" i="8"/>
  <c r="G63" i="8"/>
  <c r="H48" i="8"/>
  <c r="H56" i="8"/>
  <c r="G92" i="8"/>
  <c r="H75" i="8"/>
  <c r="G16" i="8"/>
  <c r="H16" i="8"/>
  <c r="F28" i="8"/>
  <c r="F41" i="8"/>
  <c r="D15" i="8"/>
  <c r="G56" i="8"/>
  <c r="G48" i="8"/>
  <c r="D28" i="8"/>
  <c r="E41" i="8"/>
  <c r="E28" i="8"/>
  <c r="F10" i="8"/>
  <c r="F9" i="8" s="1"/>
  <c r="J62" i="3"/>
  <c r="J89" i="3"/>
  <c r="J102" i="3"/>
  <c r="J116" i="3"/>
  <c r="J30" i="3"/>
  <c r="K35" i="3"/>
  <c r="H108" i="3"/>
  <c r="H107" i="3" s="1"/>
  <c r="I108" i="3"/>
  <c r="I107" i="3" s="1"/>
  <c r="I115" i="3"/>
  <c r="K115" i="3" s="1"/>
  <c r="I113" i="3"/>
  <c r="K113" i="3" s="1"/>
  <c r="H111" i="3"/>
  <c r="H110" i="3" s="1"/>
  <c r="I111" i="3"/>
  <c r="I104" i="3"/>
  <c r="I103" i="3" s="1"/>
  <c r="K103" i="3" s="1"/>
  <c r="I59" i="3"/>
  <c r="I67" i="3"/>
  <c r="J67" i="3" s="1"/>
  <c r="I72" i="3"/>
  <c r="J72" i="3" s="1"/>
  <c r="I79" i="3"/>
  <c r="J79" i="3" s="1"/>
  <c r="I90" i="3"/>
  <c r="J90" i="3" s="1"/>
  <c r="I97" i="3"/>
  <c r="I96" i="3" s="1"/>
  <c r="J96" i="3" s="1"/>
  <c r="I101" i="3"/>
  <c r="I100" i="3" s="1"/>
  <c r="K100" i="3" s="1"/>
  <c r="J18" i="3"/>
  <c r="J21" i="3"/>
  <c r="J23" i="3"/>
  <c r="J25" i="3"/>
  <c r="H28" i="3"/>
  <c r="K28" i="3" s="1"/>
  <c r="H36" i="3"/>
  <c r="J36" i="3"/>
  <c r="H16" i="1"/>
  <c r="K16" i="1" s="1"/>
  <c r="I16" i="1"/>
  <c r="J16" i="1"/>
  <c r="G16" i="1"/>
  <c r="H13" i="1"/>
  <c r="K13" i="1" s="1"/>
  <c r="I13" i="1"/>
  <c r="J13" i="1"/>
  <c r="G13" i="1"/>
  <c r="G19" i="1" s="1"/>
  <c r="L16" i="1" l="1"/>
  <c r="J19" i="1"/>
  <c r="L13" i="1"/>
  <c r="J59" i="3"/>
  <c r="K59" i="3"/>
  <c r="H106" i="3"/>
  <c r="H57" i="3" s="1"/>
  <c r="H19" i="1"/>
  <c r="H28" i="1" s="1"/>
  <c r="G75" i="8"/>
  <c r="G28" i="8"/>
  <c r="H28" i="8"/>
  <c r="G10" i="8"/>
  <c r="H10" i="8"/>
  <c r="H41" i="8"/>
  <c r="G15" i="8"/>
  <c r="H15" i="8"/>
  <c r="J115" i="3"/>
  <c r="K36" i="3"/>
  <c r="K31" i="3"/>
  <c r="I110" i="3"/>
  <c r="K25" i="3"/>
  <c r="J37" i="3"/>
  <c r="J28" i="3"/>
  <c r="J26" i="3"/>
  <c r="J101" i="3"/>
  <c r="J100" i="3"/>
  <c r="K96" i="3"/>
  <c r="J63" i="3"/>
  <c r="J97" i="3"/>
  <c r="I19" i="1"/>
  <c r="E9" i="8"/>
  <c r="D9" i="8"/>
  <c r="I66" i="3"/>
  <c r="I58" i="3" s="1"/>
  <c r="K19" i="1" l="1"/>
  <c r="I28" i="1"/>
  <c r="J58" i="3"/>
  <c r="K58" i="3"/>
  <c r="H9" i="8"/>
  <c r="G41" i="8"/>
  <c r="G9" i="8"/>
  <c r="J15" i="3"/>
  <c r="K15" i="3"/>
  <c r="J110" i="3"/>
  <c r="K110" i="3"/>
  <c r="I106" i="3"/>
  <c r="I57" i="3" s="1"/>
  <c r="J66" i="3"/>
  <c r="K66" i="3"/>
  <c r="J57" i="3" l="1"/>
  <c r="K57" i="3"/>
  <c r="J106" i="3"/>
  <c r="K106" i="3"/>
  <c r="K14" i="3"/>
  <c r="J14" i="3"/>
</calcChain>
</file>

<file path=xl/sharedStrings.xml><?xml version="1.0" encoding="utf-8"?>
<sst xmlns="http://schemas.openxmlformats.org/spreadsheetml/2006/main" count="591" uniqueCount="317">
  <si>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</si>
  <si>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</si>
  <si>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</si>
  <si>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</si>
  <si>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</si>
  <si>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</si>
  <si>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</si>
  <si>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</si>
  <si>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</si>
  <si>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</si>
  <si>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</si>
  <si>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</si>
  <si>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</si>
  <si>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</si>
  <si>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</si>
  <si>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</si>
  <si>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</si>
  <si>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</si>
  <si>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</si>
  <si>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</si>
  <si>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</si>
  <si>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</si>
  <si>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</si>
  <si>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</si>
  <si>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</si>
  <si>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</si>
  <si>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</si>
  <si>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</si>
  <si>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</si>
  <si>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</si>
  <si>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</si>
  <si>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</si>
  <si>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</si>
  <si>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</si>
  <si>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</si>
  <si>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</si>
  <si>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3 Vlastiti prihodi</t>
  </si>
  <si>
    <t>1 Opći prihodi i primici</t>
  </si>
  <si>
    <t>UKUPNO RASHODI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</si>
  <si>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</si>
  <si>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</si>
  <si>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</si>
  <si>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</si>
  <si>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</si>
  <si>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</si>
  <si>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</si>
  <si>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</si>
  <si>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</si>
  <si>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</si>
  <si>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</si>
  <si>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</si>
  <si>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</si>
  <si>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</si>
  <si>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</si>
  <si>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</si>
  <si>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</si>
  <si>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</si>
  <si>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 RAČUN FINANCIRANJA</t>
  </si>
  <si>
    <t>IZVJEŠTAJ PO PROGRAMSKOJ KLASIFIKACIJI</t>
  </si>
  <si>
    <t xml:space="preserve">RAČUN PRIHODA I RASHODA </t>
  </si>
  <si>
    <t>SAŽETAK RAČUNA FINANCIRANJA</t>
  </si>
  <si>
    <t>RAZLIKA - VIŠAK MANJAK</t>
  </si>
  <si>
    <t>PRIJENOS VIŠKA/MANJKA U SLJEDEĆE RAZDOBLJE</t>
  </si>
  <si>
    <t>SAŽETAK RAČUNA PRIHODA I RASHODA</t>
  </si>
  <si>
    <t xml:space="preserve">OSTVARENJE/IZVRŠENJE 
N-1. </t>
  </si>
  <si>
    <t>IZVORNI PLAN ILI REBALANS N.*</t>
  </si>
  <si>
    <t>TEKUĆI PLAN N.*</t>
  </si>
  <si>
    <t xml:space="preserve">OSTVARENJE/IZVRŠENJE 
N. </t>
  </si>
  <si>
    <t xml:space="preserve">OSTVARENJE/IZVRŠENJE 
2022. </t>
  </si>
  <si>
    <t>Pomoći od izvanpror.korisnika</t>
  </si>
  <si>
    <t>Tekuće pomoći od izvanpr.korisnika</t>
  </si>
  <si>
    <t>Pomoći pror.korisn.iz proračuna koji im nije nadležan</t>
  </si>
  <si>
    <t>Kapitalne pomoći pror.kor.iz pror.koji im nije nadležan</t>
  </si>
  <si>
    <t>Pomoći temeljem prijenosa EU sredstava</t>
  </si>
  <si>
    <t>Tekuće pomoći temeljem prijenosa EU sredstava</t>
  </si>
  <si>
    <t>Prijenos između pror.korisnika istog proračuna</t>
  </si>
  <si>
    <t>Tekuće prijenos između pror.korisnika istog proračuna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</si>
  <si>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</si>
  <si>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</si>
  <si>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</si>
  <si>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naknadama</t>
  </si>
  <si>
    <t>Prihodi po posebnim propisima</t>
  </si>
  <si>
    <t>Ostali nespomenuti prihodi</t>
  </si>
  <si>
    <t>Prihodi od pruženih usluga</t>
  </si>
  <si>
    <t>Prihodi od nadležnog proračuna i od HZZO-a</t>
  </si>
  <si>
    <t>Prihodi iz nadležnog proračuna za financ.redovne djelatnosti pror.korisnika</t>
  </si>
  <si>
    <t>Prihodi iz nadležnog proračuna za financ. rashoda poslovanja</t>
  </si>
  <si>
    <t>Tekuće pomći pror.korisn. iz prorkoji im nije nadležan</t>
  </si>
  <si>
    <t>Doprinosi na plaće</t>
  </si>
  <si>
    <t>Ostali rashodi za zaposlene</t>
  </si>
  <si>
    <t>Financijski rashodi</t>
  </si>
  <si>
    <t>Ostali financijski rashodi</t>
  </si>
  <si>
    <t>Bankarske usluge</t>
  </si>
  <si>
    <t>Zatezne kamate</t>
  </si>
  <si>
    <t>Naknade građanima i kućanstvima na temelju osiguranja i druge naknade</t>
  </si>
  <si>
    <t>Naknade građanima i kućanstvima u novcu</t>
  </si>
  <si>
    <t>Ostale naknade građanima i kućanstvima iz prorač.</t>
  </si>
  <si>
    <t xml:space="preserve">Ostali rashodi </t>
  </si>
  <si>
    <t>Tekuće donacije</t>
  </si>
  <si>
    <t>Tekuće donacije u naravi</t>
  </si>
  <si>
    <t>Naknade za prijevoz na posao i s posla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</si>
  <si>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</si>
  <si>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</si>
  <si>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</si>
  <si>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</si>
  <si>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</si>
  <si>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</si>
  <si>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ulaganje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</si>
  <si>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</si>
  <si>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</si>
  <si>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</si>
  <si>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</si>
  <si>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</si>
  <si>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</si>
  <si>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</si>
  <si>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</si>
  <si>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</si>
  <si>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</si>
  <si>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</si>
  <si>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</si>
  <si>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</si>
  <si>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troškovi poslovanja</t>
  </si>
  <si>
    <t>Premije osiguranja</t>
  </si>
  <si>
    <t>Članarine i norme</t>
  </si>
  <si>
    <t>Pristojbe i naknade</t>
  </si>
  <si>
    <t>Troškovi sudskih postupaka</t>
  </si>
  <si>
    <t>Ostali nespomenuti rashodi poslovanja</t>
  </si>
  <si>
    <t>Rashodi za nabavu proizvedene dugotrajne imovine</t>
  </si>
  <si>
    <t>Građevinski objekti</t>
  </si>
  <si>
    <t>Ostali građevinski objekti</t>
  </si>
  <si>
    <t>Postojenja i oprema</t>
  </si>
  <si>
    <t>Uredska oprema i namještaj</t>
  </si>
  <si>
    <t>Knjige</t>
  </si>
  <si>
    <t>Knjige,umjetnička djela i ostale izložbene vrijednosti</t>
  </si>
  <si>
    <t>Donacije od pravnih i fizičkih osoba izvan općeg pror.</t>
  </si>
  <si>
    <t>7=5/3*100</t>
  </si>
  <si>
    <t>1.1.1 Opći prihodi i primici</t>
  </si>
  <si>
    <t>4 Prihodi za posebne namjene</t>
  </si>
  <si>
    <t>5 Pomoći</t>
  </si>
  <si>
    <t>3.2.1 Vlastiti prihodi-proračunski korisnici</t>
  </si>
  <si>
    <t>4.4.1 Decentralizirana sredstva</t>
  </si>
  <si>
    <t>6 Donacije</t>
  </si>
  <si>
    <t>6.2.1 Donacije-proračunski korisnici</t>
  </si>
  <si>
    <t>5.6.1 Fondovi EU</t>
  </si>
  <si>
    <t>7 Prihodi od nefin.imovine i nadoknade štete s osnova osiguranja</t>
  </si>
  <si>
    <t>71 Prihodi od nefin.imovine i nadoknade štete s osnova osiguranja</t>
  </si>
  <si>
    <t>3 Rashodi poslovanja</t>
  </si>
  <si>
    <t>31 rashodi za zaposlene</t>
  </si>
  <si>
    <t>32 Materijalni rashodi</t>
  </si>
  <si>
    <t>34 Financijski rashodi</t>
  </si>
  <si>
    <t xml:space="preserve">37 Naknade građanima i kućansvima </t>
  </si>
  <si>
    <t>5.8.1 Ostale pomoći - prorač.korisnici</t>
  </si>
  <si>
    <t>38 Ostali rashodi</t>
  </si>
  <si>
    <t>4.3.1 Prihodi za posebne namjene - proračunski korisnici</t>
  </si>
  <si>
    <t>5.9.1 Pomoći/fondovi EU - proračunski korisnici</t>
  </si>
  <si>
    <t xml:space="preserve">UKUPNO RASHODI </t>
  </si>
  <si>
    <t>42 Rashodi za nabavu proizv.dugotrajne imovine</t>
  </si>
  <si>
    <t>5.9.2 Pomoći/fondovi EU - proračunski korisnici -prenesena sredstva</t>
  </si>
  <si>
    <t>3.2.2 Vlastiti prihodi-proračunski korisnici-prenesena sredstva</t>
  </si>
  <si>
    <t>4 Rashodi za nabavu proizv.dugotrajne imovine</t>
  </si>
  <si>
    <t>671 Prihodi iz nadležnog prorač.za financiranje redovne djelatnosti</t>
  </si>
  <si>
    <t>641 Prihodi od financijske imovine</t>
  </si>
  <si>
    <t>661 Prihodi od prodaje proizvoda robe te pruženih usluga</t>
  </si>
  <si>
    <t>922 Višak/manjak prihoda</t>
  </si>
  <si>
    <t>652 Prihodi poposebnim propisima</t>
  </si>
  <si>
    <t>634 Prihodi od izvanprorač.korisnika</t>
  </si>
  <si>
    <t>636 Pomoći prorač.korisnicima iz proračuna koji im nije nadležan</t>
  </si>
  <si>
    <t>638 Pomoći iz državnog prorač.temeljem prijenosa EU sredstava</t>
  </si>
  <si>
    <t>639 Prijenosi između prorač.korisnika istog proračuna</t>
  </si>
  <si>
    <t>663 Donacije od pravnih i fizičkih osoba izvan općeg proračuna</t>
  </si>
  <si>
    <t xml:space="preserve">UKUPNO PRIHODI </t>
  </si>
  <si>
    <t xml:space="preserve">Izvor 1. </t>
  </si>
  <si>
    <t>Opći prihodi i primici</t>
  </si>
  <si>
    <t xml:space="preserve">Izvor 1.1.1 </t>
  </si>
  <si>
    <t>Izvor 3.</t>
  </si>
  <si>
    <t>Vlastiti prihodi</t>
  </si>
  <si>
    <t xml:space="preserve">Izvor 3.2.1 </t>
  </si>
  <si>
    <t xml:space="preserve">Vlastiti prihodi proračunski korisnici </t>
  </si>
  <si>
    <t xml:space="preserve">Prihodi od nefinacijske imovine </t>
  </si>
  <si>
    <t xml:space="preserve">Izvor 3.2.2 </t>
  </si>
  <si>
    <t xml:space="preserve">Vlastiti prihodi proračunski korisnici prenesena sredstva </t>
  </si>
  <si>
    <t>Višak prihoda</t>
  </si>
  <si>
    <t xml:space="preserve">Izvor 4. </t>
  </si>
  <si>
    <t>Prihodi za posebne namjene</t>
  </si>
  <si>
    <t xml:space="preserve">Izvor 4.3.1 </t>
  </si>
  <si>
    <t xml:space="preserve">Prihodi za posebne namjene proračunski korisnici </t>
  </si>
  <si>
    <t>Pomoći od izvanproračunskih korisnika</t>
  </si>
  <si>
    <t>Pomoći proračunskim korisnicima iz proračuna koji im nije nadležan</t>
  </si>
  <si>
    <t xml:space="preserve">Prihodi po posebnim propisima </t>
  </si>
  <si>
    <t xml:space="preserve">Izvor 4.4.1 </t>
  </si>
  <si>
    <t>Decentralizirana sredstva</t>
  </si>
  <si>
    <t xml:space="preserve">Izvor 5. </t>
  </si>
  <si>
    <t xml:space="preserve">Pomoći </t>
  </si>
  <si>
    <t xml:space="preserve">Izvor 5.8.1 </t>
  </si>
  <si>
    <t xml:space="preserve">Ostale pomoći proračunski korisnici </t>
  </si>
  <si>
    <t xml:space="preserve">Izvor 5.9.1 </t>
  </si>
  <si>
    <t xml:space="preserve">Pomoći/Fondovi EU proračunski korisnici </t>
  </si>
  <si>
    <t>Pomoći od međunarodnih organizacija te institucija i tijela EU</t>
  </si>
  <si>
    <t xml:space="preserve">Pomoći iz državnog proračuna temeljem prijenosa EU sredstava </t>
  </si>
  <si>
    <t xml:space="preserve">Prijenosi između proračunskih korisnika istog proračuna </t>
  </si>
  <si>
    <t xml:space="preserve">Izvor 5.9.2 </t>
  </si>
  <si>
    <t xml:space="preserve">Pomoći/Fondovi EU proračunski korisnici  prenesena sredstava </t>
  </si>
  <si>
    <t xml:space="preserve">Izvor 6.2.1 </t>
  </si>
  <si>
    <t xml:space="preserve">Donacije proračunski korisnici  </t>
  </si>
  <si>
    <t xml:space="preserve">Donacije od pravnih i fizičkih osoba izvan općeg proračuni </t>
  </si>
  <si>
    <t>Program A101206</t>
  </si>
  <si>
    <t xml:space="preserve">EU projekti UO za obrazovanje, kulturu i sport </t>
  </si>
  <si>
    <t>Aktivnost A101206t120602</t>
  </si>
  <si>
    <t xml:space="preserve">Zajedno možemo sve! osiguranje pomoćnika u nastavi za učenike s teškoćama </t>
  </si>
  <si>
    <t>Izvor 1.1</t>
  </si>
  <si>
    <t xml:space="preserve">Naknade troškova zaposlenima </t>
  </si>
  <si>
    <t>Pomoći</t>
  </si>
  <si>
    <t>Izvor 5.6</t>
  </si>
  <si>
    <t>Fondovi EU</t>
  </si>
  <si>
    <t xml:space="preserve">Izvor 5.6.1. </t>
  </si>
  <si>
    <t xml:space="preserve">Fondovi EU </t>
  </si>
  <si>
    <t>Program A101207</t>
  </si>
  <si>
    <t xml:space="preserve">Zakonski standard ustanova u obrazovanju </t>
  </si>
  <si>
    <t>Aktivnost A101206t120704</t>
  </si>
  <si>
    <t>Osiguravanje uvjeta rada za redovno poslovanje srednjih škola i učeničkih domova</t>
  </si>
  <si>
    <t xml:space="preserve">Prihodi za posebne namjene </t>
  </si>
  <si>
    <t>Izvor 4.4.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</si>
  <si>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</si>
  <si>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</si>
  <si>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</si>
  <si>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</si>
  <si>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 xml:space="preserve">Ostali financijski rashodi </t>
  </si>
  <si>
    <t>Izvor 5.</t>
  </si>
  <si>
    <t xml:space="preserve">Izvor 5.8 </t>
  </si>
  <si>
    <t>Izvor 5.8.1.</t>
  </si>
  <si>
    <t xml:space="preserve">Knjige, umjetnička djela i ostale izložbene vrijednosti </t>
  </si>
  <si>
    <t>Aktivnost A101206t120707</t>
  </si>
  <si>
    <t xml:space="preserve">Kapitalna ulaganja u srednje škole i učeničke domove </t>
  </si>
  <si>
    <t xml:space="preserve">Izvor 4.4 </t>
  </si>
  <si>
    <t>Program A101208</t>
  </si>
  <si>
    <t xml:space="preserve">Program ustanova u obrazovanju iznad standarda </t>
  </si>
  <si>
    <t>Aktivnost A101206t120804</t>
  </si>
  <si>
    <t xml:space="preserve">Financiranje školskih projekata </t>
  </si>
  <si>
    <t xml:space="preserve">Izvor 1.1.1. </t>
  </si>
  <si>
    <t xml:space="preserve">Opći prihodi i primici </t>
  </si>
  <si>
    <t xml:space="preserve">Izvor 5.9. </t>
  </si>
  <si>
    <t xml:space="preserve">Pomoći Fondovi EU </t>
  </si>
  <si>
    <t xml:space="preserve">Postrojenja i oprema </t>
  </si>
  <si>
    <t>Pomoći/Fondovi EU proračunski korisnici prenesena sredstva</t>
  </si>
  <si>
    <t>Aktivnost A101206t120813</t>
  </si>
  <si>
    <t xml:space="preserve">Ostel aktivnosti svih srednjih škola i učeničkih domova </t>
  </si>
  <si>
    <t xml:space="preserve">Izvor 4.3 </t>
  </si>
  <si>
    <t xml:space="preserve">Izvor 6. </t>
  </si>
  <si>
    <t xml:space="preserve">Donacije </t>
  </si>
  <si>
    <t xml:space="preserve">Izvor 6.2  </t>
  </si>
  <si>
    <t>Aktivnost A101206t120814</t>
  </si>
  <si>
    <t xml:space="preserve">Dodatne djelatnosti srednjih škola i učeničkih domova </t>
  </si>
  <si>
    <t xml:space="preserve">Izvor 3. </t>
  </si>
  <si>
    <t xml:space="preserve">Izvor 3.2. </t>
  </si>
  <si>
    <t xml:space="preserve">Naknade troškovima zaposlenima </t>
  </si>
  <si>
    <t xml:space="preserve">Rashod za materijal i energiju </t>
  </si>
  <si>
    <t xml:space="preserve">Naknade troškova osobama izvan radnog odnosa </t>
  </si>
  <si>
    <t xml:space="preserve">Izvor 3.2.2. </t>
  </si>
  <si>
    <t>Naknada troškova zaposlenima</t>
  </si>
  <si>
    <t>Srednja poljoprivredna i tehnička škola</t>
  </si>
  <si>
    <t>O i kućanstvima iz proračunastale naknade građanima</t>
  </si>
  <si>
    <t>Program školskog kurikuluma srednjih škola i učeničkih domova</t>
  </si>
  <si>
    <t>Aktivnost A101206t120812</t>
  </si>
  <si>
    <t>INDEKS (3/2*100)</t>
  </si>
  <si>
    <t>Aktivnost A101206t120820</t>
  </si>
  <si>
    <t>Projekt Opskrba školskih ustanova higij.potrepštinama za učenice srednjih škola</t>
  </si>
  <si>
    <t>Aktivnost A101206t120815</t>
  </si>
  <si>
    <t>Regionalni centar kompetentnosti u sektoru turizam i ugostiteljstvo</t>
  </si>
  <si>
    <t>Izvor 4.3</t>
  </si>
  <si>
    <t>Prihodi za posebne namjene-proračunski korisnici</t>
  </si>
  <si>
    <t>09 Obrazovanje</t>
  </si>
  <si>
    <t>092 Srednjoškolsko obrazovanje</t>
  </si>
  <si>
    <t>0922 Više srednjoškolsko obrazovanje</t>
  </si>
  <si>
    <t>5=4/2*100</t>
  </si>
  <si>
    <t>6=4/3*100</t>
  </si>
  <si>
    <t>UKUPNO PRENESENI VIŠAK/MANJAK IZ PRETHODNE GODINE</t>
  </si>
  <si>
    <t>VIŠAK KOJI SE RASPOREDIO ZA POKRIĆE RAZLIKE PRIHODA I RASHODA, PRIMITAKA I IZDATAKA</t>
  </si>
  <si>
    <t>MANJAK RAZLIKE PRIHODA I RASHODA, PRIMITAKA I IZDATAKA</t>
  </si>
  <si>
    <t>UKUPNO KORIŠTEN REZULTAT</t>
  </si>
  <si>
    <t>Trg Opuzenske bojne 5</t>
  </si>
  <si>
    <t>OIB 26521495004</t>
  </si>
  <si>
    <t>Prihodi iz nadležnog prorač. za financiranje redovne djelatnosti prorač. korisnika</t>
  </si>
  <si>
    <t>TEKUĆI PLAN 2025.</t>
  </si>
  <si>
    <t xml:space="preserve">Izvor 5.6.1 </t>
  </si>
  <si>
    <t>Aktivnost A101206t120706</t>
  </si>
  <si>
    <t xml:space="preserve">Investicijska ulaganja u srednje škole i učeničke domove </t>
  </si>
  <si>
    <t>Dodatna ulaganja u građevinske objekte</t>
  </si>
  <si>
    <t>45 Dodatna ulaganja na građevinskim objektima</t>
  </si>
  <si>
    <t>IZVJEŠTAJ O IZVRŠENJU PRORAČUNA JEDINICE LOKALNE I PODRUČNE (REGIONALNE) SAMOUPRAVE ZA 2025. GODINU</t>
  </si>
  <si>
    <t xml:space="preserve">OSTVARENJE  /IZVRŠENJE 
1-12 / 2025. </t>
  </si>
  <si>
    <t xml:space="preserve">OSTVARENJE/  IZVRŠENJE 
1-12 / 2024. </t>
  </si>
  <si>
    <t>OSTVARENJE/IZVRŠENJE 
1-12 / 2024.</t>
  </si>
  <si>
    <t>OSTVARENJE/IZVRŠENJE 
1-12 / 2025.</t>
  </si>
  <si>
    <t>II. REBALANS PLANA 2025.</t>
  </si>
  <si>
    <t xml:space="preserve"> IZVRŠENJE 
1-12 / 2024.</t>
  </si>
  <si>
    <t xml:space="preserve">IZVRŠENJE 
1-12 / 2025.. </t>
  </si>
  <si>
    <t xml:space="preserve">OSTVARENJE/  IZVRŠENJE 
1-12 / 2025. </t>
  </si>
  <si>
    <t>II. REBALANS PLAN 2025.</t>
  </si>
  <si>
    <t>II. REBALANS PLAN 2025..</t>
  </si>
  <si>
    <t>IZVRŠENJE 1-12 / 2025.</t>
  </si>
  <si>
    <t>Vlastiti izvori</t>
  </si>
  <si>
    <t>Rezultat poslovanja</t>
  </si>
  <si>
    <t>Višak/manjak prihoda</t>
  </si>
  <si>
    <t>Višak prihoda koji se rasporedio</t>
  </si>
  <si>
    <t>Prihodi iz nadležnog proračuna za financ. rashoda za nabavu nefin.imovine</t>
  </si>
  <si>
    <t>IZVRŠENJE 2024.</t>
  </si>
  <si>
    <t>PLANIRANO</t>
  </si>
  <si>
    <t xml:space="preserve">IZVRŠENJE 
1-12 / 2025. </t>
  </si>
  <si>
    <t>Manjak prihoda koji se rasporedio</t>
  </si>
  <si>
    <t>672 Prihodi iz nadležnog prorač.za financiranje rashoda za nefin.imovinu</t>
  </si>
  <si>
    <t>Prihodi iz nadležnog prorač. za financiranje rashoda za nefin.imovinu</t>
  </si>
  <si>
    <t xml:space="preserve">Izvor 5.2. </t>
  </si>
  <si>
    <t>Ostale pomoći DNŽ</t>
  </si>
  <si>
    <t xml:space="preserve">Izvor 5.2.1 </t>
  </si>
  <si>
    <t>5.2.1 Ostale pomoći DNŽ</t>
  </si>
  <si>
    <t>311 Plaće (bruto)</t>
  </si>
  <si>
    <t>Donacije i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</si>
</sst>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20" fillId="0" borderId="3" xfId="1" applyFont="1" applyFill="1" applyBorder="1" applyAlignment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 indent="1"/>
    </xf>
    <xf numFmtId="0" fontId="21" fillId="2" borderId="3" xfId="0" quotePrefix="1" applyFont="1" applyFill="1" applyBorder="1" applyAlignment="1">
      <alignment horizontal="left" vertical="center" wrapText="1" indent="1"/>
    </xf>
    <xf numFmtId="4" fontId="1" fillId="0" borderId="3" xfId="0" applyNumberFormat="1" applyFont="1" applyBorder="1"/>
    <xf numFmtId="4" fontId="6" fillId="2" borderId="3" xfId="0" applyNumberFormat="1" applyFont="1" applyFill="1" applyBorder="1" applyAlignment="1">
      <alignment horizontal="right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 indent="1"/>
    </xf>
    <xf numFmtId="4" fontId="22" fillId="5" borderId="3" xfId="0" applyNumberFormat="1" applyFont="1" applyFill="1" applyBorder="1"/>
    <xf numFmtId="4" fontId="0" fillId="5" borderId="3" xfId="0" applyNumberFormat="1" applyFill="1" applyBorder="1"/>
    <xf numFmtId="164" fontId="1" fillId="4" borderId="3" xfId="0" applyNumberFormat="1" applyFont="1" applyFill="1" applyBorder="1" applyAlignment="1">
      <alignment vertical="center"/>
    </xf>
    <xf numFmtId="0" fontId="1" fillId="2" borderId="0" xfId="0" applyFont="1" applyFill="1"/>
    <xf numFmtId="164" fontId="1" fillId="4" borderId="3" xfId="0" applyNumberFormat="1" applyFont="1" applyFill="1" applyBorder="1"/>
    <xf numFmtId="0" fontId="1" fillId="4" borderId="0" xfId="0" applyFont="1" applyFill="1"/>
    <xf numFmtId="164" fontId="0" fillId="0" borderId="3" xfId="0" applyNumberFormat="1" applyBorder="1"/>
    <xf numFmtId="0" fontId="1" fillId="0" borderId="0" xfId="0" applyFont="1"/>
    <xf numFmtId="0" fontId="1" fillId="4" borderId="3" xfId="0" applyFont="1" applyFill="1" applyBorder="1" applyAlignment="1">
      <alignment horizontal="center" vertical="center"/>
    </xf>
    <xf numFmtId="164" fontId="0" fillId="4" borderId="3" xfId="0" applyNumberFormat="1" applyFill="1" applyBorder="1"/>
    <xf numFmtId="0" fontId="1" fillId="4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164" fontId="0" fillId="2" borderId="3" xfId="0" applyNumberFormat="1" applyFill="1" applyBorder="1"/>
    <xf numFmtId="0" fontId="1" fillId="2" borderId="3" xfId="0" applyFont="1" applyFill="1" applyBorder="1" applyAlignment="1">
      <alignment horizontal="left"/>
    </xf>
    <xf numFmtId="4" fontId="0" fillId="0" borderId="3" xfId="0" applyNumberFormat="1" applyFill="1" applyBorder="1" applyAlignment="1">
      <alignment horizontal="left"/>
    </xf>
    <xf numFmtId="0" fontId="0" fillId="0" borderId="3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0" fontId="0" fillId="2" borderId="3" xfId="0" applyFont="1" applyFill="1" applyBorder="1" applyAlignment="1">
      <alignment horizontal="left"/>
    </xf>
    <xf numFmtId="0" fontId="0" fillId="0" borderId="0" xfId="0" applyFont="1"/>
    <xf numFmtId="164" fontId="0" fillId="2" borderId="3" xfId="0" applyNumberFormat="1" applyFont="1" applyFill="1" applyBorder="1"/>
    <xf numFmtId="164" fontId="1" fillId="4" borderId="3" xfId="0" applyNumberFormat="1" applyFont="1" applyFill="1" applyBorder="1" applyAlignment="1">
      <alignment horizontal="center"/>
    </xf>
    <xf numFmtId="0" fontId="19" fillId="4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/>
    <xf numFmtId="4" fontId="6" fillId="0" borderId="3" xfId="0" quotePrefix="1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15" fillId="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left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/>
    </xf>
    <xf numFmtId="16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164" fontId="1" fillId="2" borderId="3" xfId="0" applyNumberFormat="1" applyFont="1" applyFill="1" applyBorder="1"/>
    <xf numFmtId="164" fontId="1" fillId="2" borderId="3" xfId="0" applyNumberFormat="1" applyFont="1" applyFill="1" applyBorder="1" applyAlignment="1">
      <alignment vertical="center"/>
    </xf>
    <xf numFmtId="4" fontId="0" fillId="0" borderId="3" xfId="0" applyNumberFormat="1" applyFont="1" applyBorder="1"/>
    <xf numFmtId="0" fontId="9" fillId="2" borderId="0" xfId="0" quotePrefix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4" fontId="24" fillId="0" borderId="3" xfId="0" applyNumberFormat="1" applyFont="1" applyBorder="1"/>
    <xf numFmtId="0" fontId="3" fillId="0" borderId="0" xfId="1"/>
    <xf numFmtId="0" fontId="6" fillId="0" borderId="3" xfId="1" applyFont="1" applyBorder="1"/>
    <xf numFmtId="4" fontId="3" fillId="0" borderId="3" xfId="1" applyNumberFormat="1" applyBorder="1"/>
    <xf numFmtId="4" fontId="6" fillId="0" borderId="3" xfId="1" applyNumberFormat="1" applyFont="1" applyBorder="1"/>
    <xf numFmtId="0" fontId="19" fillId="2" borderId="5" xfId="0" applyNumberFormat="1" applyFont="1" applyFill="1" applyBorder="1" applyAlignment="1" applyProtection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selection activeCell="H36" sqref="H36"/>
    </sheetView>
  </sheetViews>
  <sheetFormatPr defaultRowHeight="15" x14ac:dyDescent="0.25"/>
  <cols>
    <col min="6" max="6" width="25.28515625" customWidth="1"/>
    <col min="7" max="7" width="25.28515625" hidden="1" customWidth="1"/>
    <col min="8" max="10" width="25.28515625" customWidth="1"/>
    <col min="11" max="11" width="9.140625" customWidth="1"/>
    <col min="15" max="15" width="0" hidden="1" customWidth="1"/>
  </cols>
  <sheetData>
    <row r="1" spans="1:12" x14ac:dyDescent="0.25">
      <c r="A1" t="s">
        <v>259</v>
      </c>
    </row>
    <row r="2" spans="1:12" x14ac:dyDescent="0.25">
      <c r="A2" t="s">
        <v>279</v>
      </c>
    </row>
    <row r="3" spans="1:12" x14ac:dyDescent="0.25">
      <c r="A3" t="s">
        <v>280</v>
      </c>
    </row>
    <row r="5" spans="1:12" ht="42" customHeight="1" x14ac:dyDescent="0.25">
      <c r="B5" s="118" t="s">
        <v>288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5.75" x14ac:dyDescent="0.25">
      <c r="B6" s="118" t="s">
        <v>13</v>
      </c>
      <c r="C6" s="118"/>
      <c r="D6" s="118"/>
      <c r="E6" s="118"/>
      <c r="F6" s="118"/>
      <c r="G6" s="118"/>
      <c r="H6" s="118"/>
      <c r="I6" s="118"/>
      <c r="J6" s="122"/>
      <c r="K6" s="122"/>
      <c r="L6" s="31"/>
    </row>
    <row r="7" spans="1:12" ht="19.5" customHeight="1" x14ac:dyDescent="0.25">
      <c r="B7" s="123"/>
      <c r="C7" s="123"/>
      <c r="D7" s="123"/>
      <c r="E7" s="32"/>
      <c r="F7" s="32"/>
      <c r="G7" s="32"/>
      <c r="H7" s="32"/>
      <c r="I7" s="32"/>
      <c r="J7" s="33"/>
      <c r="K7" s="33"/>
      <c r="L7" s="31"/>
    </row>
    <row r="8" spans="1:12" ht="18" customHeight="1" x14ac:dyDescent="0.25">
      <c r="B8" s="118" t="s">
        <v>55</v>
      </c>
      <c r="C8" s="124"/>
      <c r="D8" s="124"/>
      <c r="E8" s="124"/>
      <c r="F8" s="124"/>
      <c r="G8" s="124"/>
      <c r="H8" s="124"/>
      <c r="I8" s="124"/>
      <c r="J8" s="124"/>
      <c r="K8" s="124"/>
      <c r="L8" s="31"/>
    </row>
    <row r="9" spans="1:12" ht="18" customHeight="1" x14ac:dyDescent="0.25">
      <c r="B9" s="34"/>
      <c r="C9" s="35"/>
      <c r="D9" s="35"/>
      <c r="E9" s="35"/>
      <c r="F9" s="35"/>
      <c r="G9" s="35"/>
      <c r="H9" s="35"/>
      <c r="I9" s="35"/>
      <c r="J9" s="35"/>
      <c r="K9" s="35"/>
      <c r="L9" s="31"/>
    </row>
    <row r="10" spans="1:12" x14ac:dyDescent="0.25">
      <c r="B10" s="106" t="s">
        <v>63</v>
      </c>
      <c r="C10" s="106"/>
      <c r="D10" s="106"/>
      <c r="E10" s="106"/>
      <c r="F10" s="106"/>
      <c r="G10" s="36"/>
      <c r="H10" s="36"/>
      <c r="I10" s="36"/>
      <c r="J10" s="36"/>
      <c r="K10" s="37"/>
      <c r="L10" s="31"/>
    </row>
    <row r="11" spans="1:12" ht="25.5" x14ac:dyDescent="0.25">
      <c r="B11" s="116" t="s">
        <v>8</v>
      </c>
      <c r="C11" s="116"/>
      <c r="D11" s="116"/>
      <c r="E11" s="116"/>
      <c r="F11" s="116"/>
      <c r="G11" s="18" t="s">
        <v>68</v>
      </c>
      <c r="H11" s="1" t="s">
        <v>305</v>
      </c>
      <c r="I11" s="1" t="s">
        <v>306</v>
      </c>
      <c r="J11" s="18" t="s">
        <v>307</v>
      </c>
      <c r="K11" s="1" t="s">
        <v>18</v>
      </c>
      <c r="L11" s="1" t="s">
        <v>46</v>
      </c>
    </row>
    <row r="12" spans="1:12" s="21" customFormat="1" ht="11.25" x14ac:dyDescent="0.2">
      <c r="B12" s="117">
        <v>1</v>
      </c>
      <c r="C12" s="117"/>
      <c r="D12" s="117"/>
      <c r="E12" s="117"/>
      <c r="F12" s="117"/>
      <c r="G12" s="20">
        <v>2</v>
      </c>
      <c r="H12" s="19">
        <v>2</v>
      </c>
      <c r="I12" s="19">
        <v>3</v>
      </c>
      <c r="J12" s="19">
        <v>4</v>
      </c>
      <c r="K12" s="19" t="s">
        <v>273</v>
      </c>
      <c r="L12" s="19" t="s">
        <v>274</v>
      </c>
    </row>
    <row r="13" spans="1:12" x14ac:dyDescent="0.25">
      <c r="B13" s="119" t="s">
        <v>0</v>
      </c>
      <c r="C13" s="115"/>
      <c r="D13" s="115"/>
      <c r="E13" s="115"/>
      <c r="F13" s="120"/>
      <c r="G13" s="79">
        <f>G14+G15</f>
        <v>464922.66</v>
      </c>
      <c r="H13" s="79">
        <f>H14+H15</f>
        <v>746988.6</v>
      </c>
      <c r="I13" s="79">
        <f>I14+I15</f>
        <v>1252414</v>
      </c>
      <c r="J13" s="79">
        <f>J14+J15</f>
        <v>945173.89</v>
      </c>
      <c r="K13" s="79">
        <f>J13/H13*100</f>
        <v>126.5312335422522</v>
      </c>
      <c r="L13" s="79">
        <f>J13/H13*100</f>
        <v>126.5312335422522</v>
      </c>
    </row>
    <row r="14" spans="1:12" x14ac:dyDescent="0.25">
      <c r="B14" s="112" t="s">
        <v>48</v>
      </c>
      <c r="C14" s="113"/>
      <c r="D14" s="113"/>
      <c r="E14" s="113"/>
      <c r="F14" s="121"/>
      <c r="G14" s="80">
        <v>464922.66</v>
      </c>
      <c r="H14" s="80">
        <v>746988.6</v>
      </c>
      <c r="I14" s="80">
        <v>1252414</v>
      </c>
      <c r="J14" s="80">
        <v>945173.89</v>
      </c>
      <c r="K14" s="79"/>
      <c r="L14" s="79"/>
    </row>
    <row r="15" spans="1:12" x14ac:dyDescent="0.25">
      <c r="B15" s="125" t="s">
        <v>49</v>
      </c>
      <c r="C15" s="121"/>
      <c r="D15" s="121"/>
      <c r="E15" s="121"/>
      <c r="F15" s="121"/>
      <c r="G15" s="80">
        <v>0</v>
      </c>
      <c r="H15" s="80"/>
      <c r="I15" s="80">
        <v>0</v>
      </c>
      <c r="J15" s="80">
        <v>0</v>
      </c>
      <c r="K15" s="79"/>
      <c r="L15" s="79"/>
    </row>
    <row r="16" spans="1:12" x14ac:dyDescent="0.25">
      <c r="B16" s="107" t="s">
        <v>1</v>
      </c>
      <c r="C16" s="108"/>
      <c r="D16" s="108"/>
      <c r="E16" s="108"/>
      <c r="F16" s="109"/>
      <c r="G16" s="79">
        <f>G17+G18</f>
        <v>489691.16</v>
      </c>
      <c r="H16" s="79">
        <f>H17+H18</f>
        <v>769899.86</v>
      </c>
      <c r="I16" s="79">
        <f>I17+I18</f>
        <v>1252414</v>
      </c>
      <c r="J16" s="79">
        <f>J17+J18</f>
        <v>1026309.1</v>
      </c>
      <c r="K16" s="79">
        <f>J16/H16*100</f>
        <v>133.30423257902657</v>
      </c>
      <c r="L16" s="79">
        <f>J16/H16*100</f>
        <v>133.30423257902657</v>
      </c>
    </row>
    <row r="17" spans="2:23" x14ac:dyDescent="0.25">
      <c r="B17" s="126" t="s">
        <v>50</v>
      </c>
      <c r="C17" s="113"/>
      <c r="D17" s="113"/>
      <c r="E17" s="113"/>
      <c r="F17" s="113"/>
      <c r="G17" s="80">
        <v>484865</v>
      </c>
      <c r="H17" s="80">
        <v>763737.28</v>
      </c>
      <c r="I17" s="80">
        <v>1252414</v>
      </c>
      <c r="J17" s="80">
        <v>998220.74</v>
      </c>
      <c r="K17" s="79"/>
      <c r="L17" s="79"/>
    </row>
    <row r="18" spans="2:23" x14ac:dyDescent="0.25">
      <c r="B18" s="127" t="s">
        <v>51</v>
      </c>
      <c r="C18" s="121"/>
      <c r="D18" s="121"/>
      <c r="E18" s="121"/>
      <c r="F18" s="121"/>
      <c r="G18" s="81">
        <v>4826.16</v>
      </c>
      <c r="H18" s="81">
        <v>6162.58</v>
      </c>
      <c r="I18" s="81">
        <v>0</v>
      </c>
      <c r="J18" s="81">
        <v>28088.36</v>
      </c>
      <c r="K18" s="79"/>
      <c r="L18" s="79"/>
    </row>
    <row r="19" spans="2:23" x14ac:dyDescent="0.25">
      <c r="B19" s="114" t="s">
        <v>61</v>
      </c>
      <c r="C19" s="115"/>
      <c r="D19" s="115"/>
      <c r="E19" s="115"/>
      <c r="F19" s="115"/>
      <c r="G19" s="79">
        <f>G13-G16</f>
        <v>-24768.5</v>
      </c>
      <c r="H19" s="79">
        <f>H13-H16</f>
        <v>-22911.260000000009</v>
      </c>
      <c r="I19" s="79">
        <f>I13-I16</f>
        <v>0</v>
      </c>
      <c r="J19" s="79">
        <f>J13-J16</f>
        <v>-81135.209999999963</v>
      </c>
      <c r="K19" s="79">
        <f t="shared" ref="K19" si="0">I19/G19*100</f>
        <v>0</v>
      </c>
      <c r="L19" s="79">
        <v>0</v>
      </c>
    </row>
    <row r="20" spans="2:23" ht="18" x14ac:dyDescent="0.25">
      <c r="B20" s="32"/>
      <c r="C20" s="38"/>
      <c r="D20" s="38"/>
      <c r="E20" s="38"/>
      <c r="F20" s="38"/>
      <c r="G20" s="82"/>
      <c r="H20" s="82"/>
      <c r="I20" s="83"/>
      <c r="J20" s="83"/>
      <c r="K20" s="83"/>
      <c r="L20" s="83"/>
    </row>
    <row r="21" spans="2:23" ht="18" customHeight="1" x14ac:dyDescent="0.25">
      <c r="B21" s="106" t="s">
        <v>60</v>
      </c>
      <c r="C21" s="106"/>
      <c r="D21" s="106"/>
      <c r="E21" s="106"/>
      <c r="F21" s="106"/>
      <c r="G21" s="82"/>
      <c r="H21" s="82"/>
      <c r="I21" s="83"/>
      <c r="J21" s="83"/>
      <c r="K21" s="83"/>
      <c r="L21" s="83"/>
    </row>
    <row r="22" spans="2:23" ht="25.5" x14ac:dyDescent="0.25">
      <c r="B22" s="116" t="s">
        <v>8</v>
      </c>
      <c r="C22" s="116"/>
      <c r="D22" s="116"/>
      <c r="E22" s="116"/>
      <c r="F22" s="116"/>
      <c r="G22" s="84" t="s">
        <v>68</v>
      </c>
      <c r="H22" s="1" t="s">
        <v>305</v>
      </c>
      <c r="I22" s="1" t="s">
        <v>306</v>
      </c>
      <c r="J22" s="18" t="s">
        <v>307</v>
      </c>
      <c r="K22" s="85" t="s">
        <v>18</v>
      </c>
      <c r="L22" s="85" t="s">
        <v>46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2:23" s="21" customFormat="1" ht="11.25" x14ac:dyDescent="0.2">
      <c r="B23" s="117">
        <v>1</v>
      </c>
      <c r="C23" s="117"/>
      <c r="D23" s="117"/>
      <c r="E23" s="117"/>
      <c r="F23" s="117"/>
      <c r="G23" s="20">
        <v>2</v>
      </c>
      <c r="H23" s="19">
        <v>3</v>
      </c>
      <c r="I23" s="19">
        <v>4</v>
      </c>
      <c r="J23" s="19">
        <v>5</v>
      </c>
      <c r="K23" s="86" t="s">
        <v>20</v>
      </c>
      <c r="L23" s="86" t="s">
        <v>21</v>
      </c>
    </row>
    <row r="24" spans="2:23" ht="15.75" customHeight="1" x14ac:dyDescent="0.25">
      <c r="B24" s="112" t="s">
        <v>52</v>
      </c>
      <c r="C24" s="112"/>
      <c r="D24" s="112"/>
      <c r="E24" s="112"/>
      <c r="F24" s="112"/>
      <c r="G24" s="81">
        <v>0</v>
      </c>
      <c r="H24" s="81">
        <v>0</v>
      </c>
      <c r="I24" s="81">
        <v>0</v>
      </c>
      <c r="J24" s="81">
        <v>0</v>
      </c>
      <c r="K24" s="81"/>
      <c r="L24" s="8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2:23" x14ac:dyDescent="0.25">
      <c r="B25" s="112" t="s">
        <v>53</v>
      </c>
      <c r="C25" s="113"/>
      <c r="D25" s="113"/>
      <c r="E25" s="113"/>
      <c r="F25" s="113"/>
      <c r="G25" s="81">
        <v>0</v>
      </c>
      <c r="H25" s="81">
        <v>0</v>
      </c>
      <c r="I25" s="81">
        <v>0</v>
      </c>
      <c r="J25" s="81">
        <v>0</v>
      </c>
      <c r="K25" s="81"/>
      <c r="L25" s="8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2:23" s="31" customFormat="1" ht="15" customHeight="1" x14ac:dyDescent="0.25">
      <c r="B26" s="111" t="s">
        <v>54</v>
      </c>
      <c r="C26" s="111"/>
      <c r="D26" s="111"/>
      <c r="E26" s="111"/>
      <c r="F26" s="111"/>
      <c r="G26" s="79"/>
      <c r="H26" s="79"/>
      <c r="I26" s="79"/>
      <c r="J26" s="79"/>
      <c r="K26" s="79"/>
      <c r="L26" s="7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2:23" s="31" customFormat="1" ht="15" customHeight="1" x14ac:dyDescent="0.25">
      <c r="B27" s="111" t="s">
        <v>56</v>
      </c>
      <c r="C27" s="111"/>
      <c r="D27" s="111"/>
      <c r="E27" s="111"/>
      <c r="F27" s="111"/>
      <c r="G27" s="79"/>
      <c r="H27" s="79"/>
      <c r="I27" s="79"/>
      <c r="J27" s="79"/>
      <c r="K27" s="79"/>
      <c r="L27" s="7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2:23" x14ac:dyDescent="0.25">
      <c r="B28" s="114" t="s">
        <v>62</v>
      </c>
      <c r="C28" s="115"/>
      <c r="D28" s="115"/>
      <c r="E28" s="115"/>
      <c r="F28" s="115"/>
      <c r="G28" s="79"/>
      <c r="H28" s="79">
        <f>H19</f>
        <v>-22911.260000000009</v>
      </c>
      <c r="I28" s="79">
        <f t="shared" ref="I28:J28" si="1">I19</f>
        <v>0</v>
      </c>
      <c r="J28" s="79">
        <f t="shared" si="1"/>
        <v>-81135.209999999963</v>
      </c>
      <c r="K28" s="79"/>
      <c r="L28" s="7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2:23" ht="11.25" customHeight="1" x14ac:dyDescent="0.25">
      <c r="B29" s="39"/>
      <c r="C29" s="40"/>
      <c r="D29" s="40"/>
      <c r="E29" s="40"/>
      <c r="F29" s="40"/>
      <c r="G29" s="41"/>
      <c r="H29" s="41"/>
      <c r="I29" s="41"/>
      <c r="J29" s="41"/>
      <c r="K29" s="41"/>
      <c r="L29" s="31"/>
    </row>
    <row r="30" spans="2:23" ht="11.25" customHeight="1" x14ac:dyDescent="0.25">
      <c r="B30" s="50"/>
      <c r="C30" s="40"/>
      <c r="D30" s="40"/>
      <c r="E30" s="40"/>
      <c r="F30" s="40"/>
      <c r="G30" s="41"/>
      <c r="H30" s="41"/>
      <c r="I30" s="41"/>
      <c r="J30" s="41"/>
      <c r="K30" s="41"/>
      <c r="L30" s="31"/>
    </row>
    <row r="31" spans="2:23" ht="26.25" customHeight="1" x14ac:dyDescent="0.25">
      <c r="B31" s="116" t="s">
        <v>8</v>
      </c>
      <c r="C31" s="116"/>
      <c r="D31" s="116"/>
      <c r="E31" s="116"/>
      <c r="F31" s="116"/>
      <c r="G31" s="84" t="s">
        <v>68</v>
      </c>
      <c r="H31" s="1" t="s">
        <v>305</v>
      </c>
      <c r="I31" s="1" t="s">
        <v>306</v>
      </c>
      <c r="J31" s="18" t="s">
        <v>307</v>
      </c>
      <c r="K31" s="85" t="s">
        <v>18</v>
      </c>
      <c r="L31" s="85" t="s">
        <v>46</v>
      </c>
    </row>
    <row r="32" spans="2:23" ht="23.25" customHeight="1" x14ac:dyDescent="0.25">
      <c r="B32" s="117">
        <v>1</v>
      </c>
      <c r="C32" s="117"/>
      <c r="D32" s="117"/>
      <c r="E32" s="117"/>
      <c r="F32" s="117"/>
      <c r="G32" s="20">
        <v>2</v>
      </c>
      <c r="H32" s="19">
        <v>3</v>
      </c>
      <c r="I32" s="19">
        <v>4</v>
      </c>
      <c r="J32" s="19">
        <v>5</v>
      </c>
      <c r="K32" s="86" t="s">
        <v>20</v>
      </c>
      <c r="L32" s="86" t="s">
        <v>21</v>
      </c>
    </row>
    <row r="33" spans="2:12" ht="15" customHeight="1" x14ac:dyDescent="0.25">
      <c r="B33" s="112" t="s">
        <v>275</v>
      </c>
      <c r="C33" s="112"/>
      <c r="D33" s="112"/>
      <c r="E33" s="112"/>
      <c r="F33" s="112"/>
      <c r="G33" s="81">
        <v>0</v>
      </c>
      <c r="H33" s="81">
        <v>90780.55</v>
      </c>
      <c r="I33" s="81">
        <v>0</v>
      </c>
      <c r="J33" s="81">
        <v>65774.039999999994</v>
      </c>
      <c r="K33" s="81" t="e">
        <f>J33/I33*100</f>
        <v>#DIV/0!</v>
      </c>
      <c r="L33" s="81">
        <f>J33/H33*100</f>
        <v>72.453890178017204</v>
      </c>
    </row>
    <row r="34" spans="2:12" ht="27" customHeight="1" x14ac:dyDescent="0.25">
      <c r="B34" s="112" t="s">
        <v>276</v>
      </c>
      <c r="C34" s="113"/>
      <c r="D34" s="113"/>
      <c r="E34" s="113"/>
      <c r="F34" s="113"/>
      <c r="G34" s="81">
        <v>0</v>
      </c>
      <c r="H34" s="81">
        <v>0</v>
      </c>
      <c r="I34" s="81">
        <v>0</v>
      </c>
      <c r="J34" s="81">
        <v>41421.199999999997</v>
      </c>
      <c r="K34" s="81"/>
      <c r="L34" s="81"/>
    </row>
    <row r="35" spans="2:12" ht="15" customHeight="1" x14ac:dyDescent="0.25">
      <c r="B35" s="111" t="s">
        <v>277</v>
      </c>
      <c r="C35" s="111"/>
      <c r="D35" s="111"/>
      <c r="E35" s="111"/>
      <c r="F35" s="111"/>
      <c r="G35" s="79"/>
      <c r="H35" s="79">
        <v>2095.25</v>
      </c>
      <c r="I35" s="79"/>
      <c r="J35" s="79">
        <v>0</v>
      </c>
      <c r="K35" s="81" t="e">
        <f t="shared" ref="K35:K36" si="2">J35/I35*100</f>
        <v>#DIV/0!</v>
      </c>
      <c r="L35" s="81">
        <f t="shared" ref="L35" si="3">J35/H35*100</f>
        <v>0</v>
      </c>
    </row>
    <row r="36" spans="2:12" ht="25.5" customHeight="1" x14ac:dyDescent="0.25">
      <c r="B36" s="114" t="s">
        <v>278</v>
      </c>
      <c r="C36" s="115"/>
      <c r="D36" s="115"/>
      <c r="E36" s="115"/>
      <c r="F36" s="115"/>
      <c r="G36" s="79"/>
      <c r="H36" s="79">
        <f>H33+H34-H35</f>
        <v>88685.3</v>
      </c>
      <c r="I36" s="79">
        <f>I33+I34-I35</f>
        <v>0</v>
      </c>
      <c r="J36" s="79">
        <f>J33-J34</f>
        <v>24352.839999999997</v>
      </c>
      <c r="K36" s="81" t="e">
        <f t="shared" si="2"/>
        <v>#DIV/0!</v>
      </c>
      <c r="L36" s="81">
        <f>J36/H36*100</f>
        <v>27.459838327208676</v>
      </c>
    </row>
    <row r="37" spans="2:12" x14ac:dyDescent="0.25"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</sheetData>
  <mergeCells count="30">
    <mergeCell ref="B5:L5"/>
    <mergeCell ref="B10:F10"/>
    <mergeCell ref="B22:F22"/>
    <mergeCell ref="B23:F23"/>
    <mergeCell ref="B24:F24"/>
    <mergeCell ref="B12:F12"/>
    <mergeCell ref="B13:F13"/>
    <mergeCell ref="B14:F14"/>
    <mergeCell ref="B6:K6"/>
    <mergeCell ref="B11:F11"/>
    <mergeCell ref="B7:D7"/>
    <mergeCell ref="B8:K8"/>
    <mergeCell ref="B15:F15"/>
    <mergeCell ref="B19:F19"/>
    <mergeCell ref="B17:F17"/>
    <mergeCell ref="B18:F18"/>
    <mergeCell ref="B21:F21"/>
    <mergeCell ref="B16:F16"/>
    <mergeCell ref="B37:F37"/>
    <mergeCell ref="G37:K37"/>
    <mergeCell ref="B26:F26"/>
    <mergeCell ref="B25:F25"/>
    <mergeCell ref="B27:F27"/>
    <mergeCell ref="B28:F28"/>
    <mergeCell ref="B31:F31"/>
    <mergeCell ref="B32:F32"/>
    <mergeCell ref="B33:F33"/>
    <mergeCell ref="B34:F34"/>
    <mergeCell ref="B35:F35"/>
    <mergeCell ref="B36:F36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zoomScale="115" zoomScaleNormal="115" workbookViewId="0">
      <selection sqref="A1:K1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14.28515625" customWidth="1"/>
    <col min="8" max="8" width="15.140625" customWidth="1"/>
    <col min="9" max="9" width="14.140625" customWidth="1"/>
    <col min="10" max="10" width="14.28515625" customWidth="1"/>
    <col min="11" max="11" width="12.42578125" customWidth="1"/>
  </cols>
  <sheetData>
    <row r="1" spans="1:11" x14ac:dyDescent="0.25">
      <c r="A1" t="s">
        <v>259</v>
      </c>
    </row>
    <row r="2" spans="1:11" x14ac:dyDescent="0.25">
      <c r="A2" t="s">
        <v>279</v>
      </c>
    </row>
    <row r="3" spans="1:11" x14ac:dyDescent="0.25">
      <c r="A3" t="s">
        <v>280</v>
      </c>
    </row>
    <row r="4" spans="1:11" ht="18" customHeight="1" x14ac:dyDescent="0.25">
      <c r="B4" s="2"/>
      <c r="C4" s="2"/>
      <c r="D4" s="2"/>
      <c r="E4" s="14"/>
      <c r="F4" s="2"/>
      <c r="G4" s="2"/>
      <c r="H4" s="2"/>
      <c r="I4" s="2"/>
      <c r="J4" s="2"/>
    </row>
    <row r="5" spans="1:11" ht="15.75" customHeight="1" x14ac:dyDescent="0.25">
      <c r="B5" s="118" t="s">
        <v>13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11" ht="10.5" customHeight="1" x14ac:dyDescent="0.25">
      <c r="B6" s="32"/>
      <c r="C6" s="32"/>
      <c r="D6" s="32"/>
      <c r="E6" s="32"/>
      <c r="F6" s="32"/>
      <c r="G6" s="32"/>
      <c r="H6" s="32"/>
      <c r="I6" s="33"/>
      <c r="J6" s="33"/>
      <c r="K6" s="31"/>
    </row>
    <row r="7" spans="1:11" ht="18" customHeight="1" x14ac:dyDescent="0.25">
      <c r="B7" s="118" t="s">
        <v>59</v>
      </c>
      <c r="C7" s="118"/>
      <c r="D7" s="118"/>
      <c r="E7" s="118"/>
      <c r="F7" s="118"/>
      <c r="G7" s="118"/>
      <c r="H7" s="118"/>
      <c r="I7" s="118"/>
      <c r="J7" s="118"/>
      <c r="K7" s="118"/>
    </row>
    <row r="8" spans="1:11" ht="6.75" customHeight="1" x14ac:dyDescent="0.25">
      <c r="B8" s="32"/>
      <c r="C8" s="32"/>
      <c r="D8" s="32"/>
      <c r="E8" s="32"/>
      <c r="F8" s="32"/>
      <c r="G8" s="32"/>
      <c r="H8" s="32"/>
      <c r="I8" s="33"/>
      <c r="J8" s="33"/>
      <c r="K8" s="31"/>
    </row>
    <row r="9" spans="1:11" ht="15.75" customHeight="1" x14ac:dyDescent="0.25">
      <c r="B9" s="118" t="s">
        <v>19</v>
      </c>
      <c r="C9" s="118"/>
      <c r="D9" s="118"/>
      <c r="E9" s="118"/>
      <c r="F9" s="118"/>
      <c r="G9" s="118"/>
      <c r="H9" s="118"/>
      <c r="I9" s="118"/>
      <c r="J9" s="118"/>
      <c r="K9" s="118"/>
    </row>
    <row r="10" spans="1:11" ht="18" x14ac:dyDescent="0.25">
      <c r="B10" s="32"/>
      <c r="C10" s="32"/>
      <c r="D10" s="32"/>
      <c r="E10" s="32"/>
      <c r="F10" s="32"/>
      <c r="G10" s="32"/>
      <c r="H10" s="32"/>
      <c r="I10" s="33"/>
      <c r="J10" s="33"/>
      <c r="K10" s="31"/>
    </row>
    <row r="11" spans="1:11" ht="36" customHeight="1" x14ac:dyDescent="0.25">
      <c r="B11" s="131" t="s">
        <v>8</v>
      </c>
      <c r="C11" s="132"/>
      <c r="D11" s="132"/>
      <c r="E11" s="132"/>
      <c r="F11" s="133"/>
      <c r="G11" s="90" t="s">
        <v>290</v>
      </c>
      <c r="H11" s="27" t="s">
        <v>297</v>
      </c>
      <c r="I11" s="90" t="s">
        <v>289</v>
      </c>
      <c r="J11" s="27" t="s">
        <v>18</v>
      </c>
      <c r="K11" s="27" t="s">
        <v>46</v>
      </c>
    </row>
    <row r="12" spans="1:11" s="21" customFormat="1" ht="11.25" x14ac:dyDescent="0.2">
      <c r="B12" s="128">
        <v>1</v>
      </c>
      <c r="C12" s="129"/>
      <c r="D12" s="129"/>
      <c r="E12" s="129"/>
      <c r="F12" s="130"/>
      <c r="G12" s="28">
        <v>2</v>
      </c>
      <c r="H12" s="28">
        <v>3</v>
      </c>
      <c r="I12" s="28">
        <v>5</v>
      </c>
      <c r="J12" s="28" t="s">
        <v>20</v>
      </c>
      <c r="K12" s="28" t="s">
        <v>135</v>
      </c>
    </row>
    <row r="13" spans="1:11" x14ac:dyDescent="0.25">
      <c r="B13" s="6"/>
      <c r="C13" s="6"/>
      <c r="D13" s="6"/>
      <c r="E13" s="6"/>
      <c r="F13" s="6" t="s">
        <v>47</v>
      </c>
      <c r="G13" s="42"/>
      <c r="H13" s="42"/>
      <c r="I13" s="43"/>
      <c r="J13" s="43"/>
      <c r="K13" s="43"/>
    </row>
    <row r="14" spans="1:11" ht="15.75" customHeight="1" x14ac:dyDescent="0.25">
      <c r="B14" s="6">
        <v>6</v>
      </c>
      <c r="C14" s="6"/>
      <c r="D14" s="6"/>
      <c r="E14" s="6"/>
      <c r="F14" s="6" t="s">
        <v>2</v>
      </c>
      <c r="G14" s="49">
        <f t="shared" ref="G14" si="0">G15+G25+G28+G31+G36</f>
        <v>746988.60000000009</v>
      </c>
      <c r="H14" s="49">
        <f>H15+H25+H28+H31+H36+H49</f>
        <v>1252414</v>
      </c>
      <c r="I14" s="49">
        <f>I15+I25+I28+I31+I36</f>
        <v>945173.89</v>
      </c>
      <c r="J14" s="43">
        <f>I14/G14*100</f>
        <v>126.53123354225218</v>
      </c>
      <c r="K14" s="43">
        <f>I14/H14*100</f>
        <v>75.468167075743338</v>
      </c>
    </row>
    <row r="15" spans="1:11" ht="25.5" x14ac:dyDescent="0.25">
      <c r="B15" s="6"/>
      <c r="C15" s="11">
        <v>63</v>
      </c>
      <c r="D15" s="11"/>
      <c r="E15" s="11"/>
      <c r="F15" s="11" t="s">
        <v>22</v>
      </c>
      <c r="G15" s="42">
        <f t="shared" ref="G15" si="1">G16+G18+G21+G23</f>
        <v>671505.59000000008</v>
      </c>
      <c r="H15" s="42">
        <f>H16+H18+H21+H23</f>
        <v>1004578</v>
      </c>
      <c r="I15" s="42">
        <f>I16+I18+I21+I23</f>
        <v>795756.82</v>
      </c>
      <c r="J15" s="43">
        <f>I15/G15*100</f>
        <v>118.50337984528167</v>
      </c>
      <c r="K15" s="43">
        <f>I15/H15*100</f>
        <v>79.213044681448324</v>
      </c>
    </row>
    <row r="16" spans="1:11" x14ac:dyDescent="0.25">
      <c r="B16" s="7"/>
      <c r="C16" s="7"/>
      <c r="D16" s="7">
        <v>634</v>
      </c>
      <c r="E16" s="7"/>
      <c r="F16" s="7" t="s">
        <v>69</v>
      </c>
      <c r="G16" s="42">
        <f t="shared" ref="G16" si="2">G17</f>
        <v>0</v>
      </c>
      <c r="H16" s="42">
        <f t="shared" ref="H16:I16" si="3">H17</f>
        <v>0</v>
      </c>
      <c r="I16" s="42">
        <f t="shared" si="3"/>
        <v>0</v>
      </c>
      <c r="J16" s="43"/>
      <c r="K16" s="43"/>
    </row>
    <row r="17" spans="2:11" x14ac:dyDescent="0.25">
      <c r="B17" s="7"/>
      <c r="C17" s="7"/>
      <c r="D17" s="7"/>
      <c r="E17" s="7">
        <v>6341</v>
      </c>
      <c r="F17" s="7" t="s">
        <v>70</v>
      </c>
      <c r="G17" s="43">
        <v>0</v>
      </c>
      <c r="H17" s="42"/>
      <c r="I17" s="43">
        <v>0</v>
      </c>
      <c r="J17" s="43"/>
      <c r="K17" s="43"/>
    </row>
    <row r="18" spans="2:11" x14ac:dyDescent="0.25">
      <c r="B18" s="7"/>
      <c r="C18" s="7"/>
      <c r="D18" s="7">
        <v>636</v>
      </c>
      <c r="E18" s="7"/>
      <c r="F18" s="7" t="s">
        <v>71</v>
      </c>
      <c r="G18" s="42">
        <f t="shared" ref="G18" si="4">G19+G20</f>
        <v>610940.29</v>
      </c>
      <c r="H18" s="42">
        <f>H19+H20</f>
        <v>865731</v>
      </c>
      <c r="I18" s="42">
        <f>I19+I20</f>
        <v>741118.82</v>
      </c>
      <c r="J18" s="43">
        <f>I18/G18*100</f>
        <v>121.30789737242569</v>
      </c>
      <c r="K18" s="43"/>
    </row>
    <row r="19" spans="2:11" x14ac:dyDescent="0.25">
      <c r="B19" s="7"/>
      <c r="C19" s="7"/>
      <c r="D19" s="7"/>
      <c r="E19" s="7">
        <v>6361</v>
      </c>
      <c r="F19" s="7" t="s">
        <v>87</v>
      </c>
      <c r="G19" s="42">
        <v>610560.29</v>
      </c>
      <c r="H19" s="42">
        <v>865731</v>
      </c>
      <c r="I19" s="42">
        <v>740738.82</v>
      </c>
      <c r="J19" s="43"/>
      <c r="K19" s="43"/>
    </row>
    <row r="20" spans="2:11" x14ac:dyDescent="0.25">
      <c r="B20" s="7"/>
      <c r="C20" s="7"/>
      <c r="D20" s="7"/>
      <c r="E20" s="7">
        <v>6362</v>
      </c>
      <c r="F20" s="7" t="s">
        <v>72</v>
      </c>
      <c r="G20" s="43">
        <v>380</v>
      </c>
      <c r="H20" s="42"/>
      <c r="I20" s="43">
        <v>380</v>
      </c>
      <c r="J20" s="43"/>
      <c r="K20" s="43"/>
    </row>
    <row r="21" spans="2:11" x14ac:dyDescent="0.25">
      <c r="B21" s="7"/>
      <c r="C21" s="7"/>
      <c r="D21" s="7">
        <v>638</v>
      </c>
      <c r="E21" s="7"/>
      <c r="F21" s="7" t="s">
        <v>73</v>
      </c>
      <c r="G21" s="42">
        <f t="shared" ref="G21" si="5">G22</f>
        <v>57910.3</v>
      </c>
      <c r="H21" s="42">
        <f>H22</f>
        <v>136192</v>
      </c>
      <c r="I21" s="42">
        <f>I22</f>
        <v>51983</v>
      </c>
      <c r="J21" s="43">
        <f>I21/G21*100</f>
        <v>89.76468780165186</v>
      </c>
      <c r="K21" s="43"/>
    </row>
    <row r="22" spans="2:11" x14ac:dyDescent="0.25">
      <c r="B22" s="7"/>
      <c r="C22" s="7"/>
      <c r="D22" s="8"/>
      <c r="E22" s="7">
        <v>6381</v>
      </c>
      <c r="F22" s="7" t="s">
        <v>74</v>
      </c>
      <c r="G22" s="43">
        <v>57910.3</v>
      </c>
      <c r="H22" s="42">
        <v>136192</v>
      </c>
      <c r="I22" s="43">
        <v>51983</v>
      </c>
      <c r="J22" s="43"/>
      <c r="K22" s="43"/>
    </row>
    <row r="23" spans="2:11" x14ac:dyDescent="0.25">
      <c r="B23" s="7"/>
      <c r="C23" s="7"/>
      <c r="D23" s="7">
        <v>639</v>
      </c>
      <c r="E23" s="7"/>
      <c r="F23" s="7" t="s">
        <v>75</v>
      </c>
      <c r="G23" s="42">
        <f t="shared" ref="G23" si="6">G24</f>
        <v>2655</v>
      </c>
      <c r="H23" s="42">
        <f>H24</f>
        <v>2655</v>
      </c>
      <c r="I23" s="42">
        <f>I24</f>
        <v>2655</v>
      </c>
      <c r="J23" s="43">
        <f>I23/G23*100</f>
        <v>100</v>
      </c>
      <c r="K23" s="43"/>
    </row>
    <row r="24" spans="2:11" x14ac:dyDescent="0.25">
      <c r="B24" s="7"/>
      <c r="C24" s="7"/>
      <c r="D24" s="7"/>
      <c r="E24" s="7">
        <v>6393</v>
      </c>
      <c r="F24" s="7" t="s">
        <v>76</v>
      </c>
      <c r="G24" s="43">
        <v>2655</v>
      </c>
      <c r="H24" s="42">
        <v>2655</v>
      </c>
      <c r="I24" s="43">
        <v>2655</v>
      </c>
      <c r="J24" s="43"/>
      <c r="K24" s="43"/>
    </row>
    <row r="25" spans="2:11" x14ac:dyDescent="0.25">
      <c r="B25" s="7"/>
      <c r="C25" s="7">
        <v>64</v>
      </c>
      <c r="D25" s="7"/>
      <c r="E25" s="8"/>
      <c r="F25" s="7" t="s">
        <v>77</v>
      </c>
      <c r="G25" s="42">
        <f t="shared" ref="G25:G26" si="7">G26</f>
        <v>59.27</v>
      </c>
      <c r="H25" s="42">
        <f>H26</f>
        <v>55</v>
      </c>
      <c r="I25" s="42">
        <f t="shared" ref="H25:I26" si="8">I26</f>
        <v>32.31</v>
      </c>
      <c r="J25" s="43">
        <f>I25/G25*100</f>
        <v>54.513244474439006</v>
      </c>
      <c r="K25" s="43">
        <f>I25/H25*100</f>
        <v>58.745454545454542</v>
      </c>
    </row>
    <row r="26" spans="2:11" x14ac:dyDescent="0.25">
      <c r="B26" s="7"/>
      <c r="C26" s="7"/>
      <c r="D26" s="7">
        <v>641</v>
      </c>
      <c r="E26" s="8"/>
      <c r="F26" s="7" t="s">
        <v>78</v>
      </c>
      <c r="G26" s="42">
        <f t="shared" si="7"/>
        <v>59.27</v>
      </c>
      <c r="H26" s="42">
        <f t="shared" si="8"/>
        <v>55</v>
      </c>
      <c r="I26" s="42">
        <f t="shared" si="8"/>
        <v>32.31</v>
      </c>
      <c r="J26" s="43">
        <f>I26/G26*100</f>
        <v>54.513244474439006</v>
      </c>
      <c r="K26" s="43"/>
    </row>
    <row r="27" spans="2:11" x14ac:dyDescent="0.25">
      <c r="B27" s="7"/>
      <c r="C27" s="7"/>
      <c r="D27" s="8"/>
      <c r="E27" s="8">
        <v>6413</v>
      </c>
      <c r="F27" s="7" t="s">
        <v>79</v>
      </c>
      <c r="G27" s="43">
        <v>59.27</v>
      </c>
      <c r="H27" s="42">
        <v>55</v>
      </c>
      <c r="I27" s="43">
        <v>32.31</v>
      </c>
      <c r="J27" s="43"/>
      <c r="K27" s="43"/>
    </row>
    <row r="28" spans="2:11" ht="25.5" x14ac:dyDescent="0.25">
      <c r="B28" s="7"/>
      <c r="C28" s="7">
        <v>65</v>
      </c>
      <c r="D28" s="8"/>
      <c r="E28" s="8"/>
      <c r="F28" s="23" t="s">
        <v>80</v>
      </c>
      <c r="G28" s="42">
        <f t="shared" ref="G28:G29" si="9">G29</f>
        <v>2043.05</v>
      </c>
      <c r="H28" s="42">
        <f t="shared" ref="H28:I29" si="10">H29</f>
        <v>7896</v>
      </c>
      <c r="I28" s="42">
        <f t="shared" si="10"/>
        <v>6491.14</v>
      </c>
      <c r="J28" s="43">
        <f>I28/G28*100</f>
        <v>317.71811752037394</v>
      </c>
      <c r="K28" s="43">
        <f>I28/H28*100</f>
        <v>82.207953394123606</v>
      </c>
    </row>
    <row r="29" spans="2:11" x14ac:dyDescent="0.25">
      <c r="B29" s="7"/>
      <c r="C29" s="7"/>
      <c r="D29" s="8">
        <v>652</v>
      </c>
      <c r="E29" s="8"/>
      <c r="F29" s="7" t="s">
        <v>81</v>
      </c>
      <c r="G29" s="42">
        <f t="shared" si="9"/>
        <v>2043.05</v>
      </c>
      <c r="H29" s="42">
        <f t="shared" si="10"/>
        <v>7896</v>
      </c>
      <c r="I29" s="42">
        <f t="shared" si="10"/>
        <v>6491.14</v>
      </c>
      <c r="J29" s="43"/>
      <c r="K29" s="43"/>
    </row>
    <row r="30" spans="2:11" x14ac:dyDescent="0.25">
      <c r="B30" s="7"/>
      <c r="C30" s="7"/>
      <c r="D30" s="8"/>
      <c r="E30" s="8">
        <v>6526</v>
      </c>
      <c r="F30" s="7" t="s">
        <v>82</v>
      </c>
      <c r="G30" s="43">
        <v>2043.05</v>
      </c>
      <c r="H30" s="42">
        <v>7896</v>
      </c>
      <c r="I30" s="43">
        <v>6491.14</v>
      </c>
      <c r="J30" s="43">
        <f>I30/G30*100</f>
        <v>317.71811752037394</v>
      </c>
      <c r="K30" s="43"/>
    </row>
    <row r="31" spans="2:11" ht="25.5" x14ac:dyDescent="0.25">
      <c r="B31" s="7"/>
      <c r="C31" s="7">
        <v>66</v>
      </c>
      <c r="D31" s="8"/>
      <c r="E31" s="8"/>
      <c r="F31" s="11" t="s">
        <v>23</v>
      </c>
      <c r="G31" s="42">
        <f t="shared" ref="G31" si="11">G32</f>
        <v>14833.13</v>
      </c>
      <c r="H31" s="42">
        <f>H32+H35</f>
        <v>27519</v>
      </c>
      <c r="I31" s="42">
        <f>I32</f>
        <v>11005.84</v>
      </c>
      <c r="J31" s="43">
        <v>0</v>
      </c>
      <c r="K31" s="43">
        <f>I31/H31*100</f>
        <v>39.993604418765216</v>
      </c>
    </row>
    <row r="32" spans="2:11" ht="25.5" x14ac:dyDescent="0.25">
      <c r="B32" s="7"/>
      <c r="C32" s="17"/>
      <c r="D32" s="8">
        <v>661</v>
      </c>
      <c r="E32" s="8"/>
      <c r="F32" s="11" t="s">
        <v>24</v>
      </c>
      <c r="G32" s="42">
        <f t="shared" ref="G32:H32" si="12">G33+G34</f>
        <v>14833.13</v>
      </c>
      <c r="H32" s="42">
        <f t="shared" si="12"/>
        <v>24519</v>
      </c>
      <c r="I32" s="42">
        <f>I33+I34</f>
        <v>11005.84</v>
      </c>
      <c r="J32" s="43">
        <v>0</v>
      </c>
      <c r="K32" s="43"/>
    </row>
    <row r="33" spans="2:11" x14ac:dyDescent="0.25">
      <c r="B33" s="7"/>
      <c r="C33" s="17"/>
      <c r="D33" s="8"/>
      <c r="E33" s="8">
        <v>6614</v>
      </c>
      <c r="F33" s="11" t="s">
        <v>25</v>
      </c>
      <c r="G33" s="43">
        <v>0</v>
      </c>
      <c r="H33" s="42"/>
      <c r="I33" s="43">
        <v>0</v>
      </c>
      <c r="J33" s="43"/>
      <c r="K33" s="43"/>
    </row>
    <row r="34" spans="2:11" x14ac:dyDescent="0.25">
      <c r="B34" s="7"/>
      <c r="C34" s="7"/>
      <c r="D34" s="8"/>
      <c r="E34" s="8">
        <v>6615</v>
      </c>
      <c r="F34" s="11" t="s">
        <v>83</v>
      </c>
      <c r="G34" s="43">
        <v>14833.13</v>
      </c>
      <c r="H34" s="42">
        <v>24519</v>
      </c>
      <c r="I34" s="43">
        <v>11005.84</v>
      </c>
      <c r="J34" s="43"/>
      <c r="K34" s="43"/>
    </row>
    <row r="35" spans="2:11" ht="18" customHeight="1" x14ac:dyDescent="0.25">
      <c r="B35" s="7"/>
      <c r="C35" s="7"/>
      <c r="D35" s="8">
        <v>663</v>
      </c>
      <c r="E35" s="8"/>
      <c r="F35" s="11" t="s">
        <v>134</v>
      </c>
      <c r="G35" s="43"/>
      <c r="H35" s="42">
        <v>3000</v>
      </c>
      <c r="I35" s="43"/>
      <c r="J35" s="43">
        <v>0</v>
      </c>
      <c r="K35" s="43">
        <f>I35/H35*100</f>
        <v>0</v>
      </c>
    </row>
    <row r="36" spans="2:11" x14ac:dyDescent="0.25">
      <c r="B36" s="7"/>
      <c r="C36" s="7">
        <v>67</v>
      </c>
      <c r="D36" s="8"/>
      <c r="E36" s="8"/>
      <c r="F36" s="11" t="s">
        <v>84</v>
      </c>
      <c r="G36" s="42">
        <f t="shared" ref="G36:G37" si="13">G37</f>
        <v>58547.56</v>
      </c>
      <c r="H36" s="42">
        <f t="shared" ref="H36:I37" si="14">H37</f>
        <v>144201</v>
      </c>
      <c r="I36" s="42">
        <f t="shared" si="14"/>
        <v>131887.78</v>
      </c>
      <c r="J36" s="43">
        <f>I36/G36*100</f>
        <v>225.26605720204222</v>
      </c>
      <c r="K36" s="43">
        <f>I36/H36*100</f>
        <v>91.46107169853191</v>
      </c>
    </row>
    <row r="37" spans="2:11" ht="25.5" x14ac:dyDescent="0.25">
      <c r="B37" s="7"/>
      <c r="C37" s="7"/>
      <c r="D37" s="8">
        <v>671</v>
      </c>
      <c r="E37" s="8"/>
      <c r="F37" s="11" t="s">
        <v>85</v>
      </c>
      <c r="G37" s="42">
        <f t="shared" si="13"/>
        <v>58547.56</v>
      </c>
      <c r="H37" s="42">
        <f t="shared" si="14"/>
        <v>144201</v>
      </c>
      <c r="I37" s="42">
        <f>I38+I39</f>
        <v>131887.78</v>
      </c>
      <c r="J37" s="43">
        <f>I37/G37*100</f>
        <v>225.26605720204222</v>
      </c>
      <c r="K37" s="43"/>
    </row>
    <row r="38" spans="2:11" ht="25.5" x14ac:dyDescent="0.25">
      <c r="B38" s="7"/>
      <c r="C38" s="7"/>
      <c r="D38" s="8"/>
      <c r="E38" s="8">
        <v>6711</v>
      </c>
      <c r="F38" s="11" t="s">
        <v>86</v>
      </c>
      <c r="G38" s="43">
        <v>58547.56</v>
      </c>
      <c r="H38" s="42">
        <v>144201</v>
      </c>
      <c r="I38" s="43">
        <v>105887.78</v>
      </c>
      <c r="J38" s="43"/>
      <c r="K38" s="43"/>
    </row>
    <row r="39" spans="2:11" ht="25.5" x14ac:dyDescent="0.25">
      <c r="B39" s="7"/>
      <c r="C39" s="7"/>
      <c r="D39" s="8"/>
      <c r="E39" s="8">
        <v>6712</v>
      </c>
      <c r="F39" s="11" t="s">
        <v>304</v>
      </c>
      <c r="G39" s="43"/>
      <c r="H39" s="42"/>
      <c r="I39" s="43">
        <v>26000</v>
      </c>
      <c r="J39" s="43"/>
      <c r="K39" s="43"/>
    </row>
    <row r="40" spans="2:11" x14ac:dyDescent="0.25">
      <c r="B40" s="17">
        <v>7</v>
      </c>
      <c r="C40" s="7"/>
      <c r="D40" s="8"/>
      <c r="E40" s="8"/>
      <c r="F40" s="11" t="s">
        <v>3</v>
      </c>
      <c r="G40" s="43"/>
      <c r="H40" s="42"/>
      <c r="I40" s="43"/>
      <c r="J40" s="43">
        <v>0</v>
      </c>
      <c r="K40" s="43"/>
    </row>
    <row r="41" spans="2:11" x14ac:dyDescent="0.25">
      <c r="B41" s="7"/>
      <c r="C41" s="7">
        <v>72</v>
      </c>
      <c r="D41" s="8"/>
      <c r="E41" s="8"/>
      <c r="F41" s="23" t="s">
        <v>27</v>
      </c>
      <c r="G41" s="43"/>
      <c r="H41" s="42"/>
      <c r="I41" s="43"/>
      <c r="J41" s="43">
        <v>0</v>
      </c>
      <c r="K41" s="43"/>
    </row>
    <row r="42" spans="2:11" x14ac:dyDescent="0.25">
      <c r="B42" s="7"/>
      <c r="C42" s="7"/>
      <c r="D42" s="7">
        <v>721</v>
      </c>
      <c r="E42" s="7"/>
      <c r="F42" s="23" t="s">
        <v>28</v>
      </c>
      <c r="G42" s="43"/>
      <c r="H42" s="42"/>
      <c r="I42" s="43"/>
      <c r="J42" s="43"/>
      <c r="K42" s="43"/>
    </row>
    <row r="43" spans="2:11" x14ac:dyDescent="0.25">
      <c r="B43" s="7"/>
      <c r="C43" s="7"/>
      <c r="D43" s="7"/>
      <c r="E43" s="7">
        <v>7211</v>
      </c>
      <c r="F43" s="23" t="s">
        <v>29</v>
      </c>
      <c r="G43" s="43"/>
      <c r="H43" s="42"/>
      <c r="I43" s="43"/>
      <c r="J43" s="43"/>
      <c r="K43" s="43"/>
    </row>
    <row r="44" spans="2:11" x14ac:dyDescent="0.25">
      <c r="B44" s="7"/>
      <c r="C44" s="7"/>
      <c r="D44" s="7"/>
      <c r="E44" s="7" t="s">
        <v>17</v>
      </c>
      <c r="F44" s="23"/>
      <c r="G44" s="42"/>
      <c r="H44" s="42"/>
      <c r="I44" s="43"/>
      <c r="J44" s="43"/>
      <c r="K44" s="43"/>
    </row>
    <row r="45" spans="2:11" x14ac:dyDescent="0.25">
      <c r="B45" s="97"/>
      <c r="C45" s="97"/>
      <c r="D45" s="97"/>
      <c r="E45" s="97"/>
      <c r="F45" s="98"/>
      <c r="G45" s="99"/>
      <c r="H45" s="99"/>
      <c r="I45" s="100"/>
      <c r="J45" s="100"/>
      <c r="K45" s="100"/>
    </row>
    <row r="46" spans="2:11" ht="38.25" customHeight="1" x14ac:dyDescent="0.25">
      <c r="B46" s="131">
        <v>0</v>
      </c>
      <c r="C46" s="132"/>
      <c r="D46" s="132"/>
      <c r="E46" s="132"/>
      <c r="F46" s="133"/>
      <c r="G46" s="90" t="s">
        <v>290</v>
      </c>
      <c r="H46" s="27" t="s">
        <v>297</v>
      </c>
      <c r="I46" s="90" t="s">
        <v>289</v>
      </c>
      <c r="J46" s="27" t="s">
        <v>18</v>
      </c>
      <c r="K46" s="27" t="s">
        <v>46</v>
      </c>
    </row>
    <row r="47" spans="2:11" x14ac:dyDescent="0.25">
      <c r="B47" s="128">
        <v>1</v>
      </c>
      <c r="C47" s="129"/>
      <c r="D47" s="129"/>
      <c r="E47" s="129"/>
      <c r="F47" s="130"/>
      <c r="G47" s="28">
        <v>2</v>
      </c>
      <c r="H47" s="28">
        <v>3</v>
      </c>
      <c r="I47" s="28">
        <v>5</v>
      </c>
      <c r="J47" s="28" t="s">
        <v>20</v>
      </c>
      <c r="K47" s="28" t="s">
        <v>135</v>
      </c>
    </row>
    <row r="48" spans="2:11" x14ac:dyDescent="0.25">
      <c r="B48" s="6"/>
      <c r="C48" s="6"/>
      <c r="D48" s="6"/>
      <c r="E48" s="6"/>
      <c r="F48" s="6" t="s">
        <v>47</v>
      </c>
      <c r="G48" s="42"/>
      <c r="H48" s="42"/>
      <c r="I48" s="43"/>
      <c r="J48" s="43"/>
      <c r="K48" s="43"/>
    </row>
    <row r="49" spans="2:11" x14ac:dyDescent="0.25">
      <c r="B49" s="6">
        <v>9</v>
      </c>
      <c r="C49" s="6"/>
      <c r="D49" s="6"/>
      <c r="E49" s="6"/>
      <c r="F49" s="6" t="s">
        <v>300</v>
      </c>
      <c r="G49" s="49">
        <f>G50</f>
        <v>65774.039999999994</v>
      </c>
      <c r="H49" s="49">
        <f t="shared" ref="H49:I49" si="15">H50</f>
        <v>68165</v>
      </c>
      <c r="I49" s="49">
        <f t="shared" si="15"/>
        <v>56782.37</v>
      </c>
      <c r="J49" s="43">
        <f>I49/G49*100</f>
        <v>86.329454599413395</v>
      </c>
      <c r="K49" s="43">
        <f>I49/H49*100</f>
        <v>83.301357001393683</v>
      </c>
    </row>
    <row r="50" spans="2:11" x14ac:dyDescent="0.25">
      <c r="B50" s="6"/>
      <c r="C50" s="11">
        <v>92</v>
      </c>
      <c r="D50" s="11"/>
      <c r="E50" s="11"/>
      <c r="F50" s="11" t="s">
        <v>301</v>
      </c>
      <c r="G50" s="42">
        <f>G52</f>
        <v>65774.039999999994</v>
      </c>
      <c r="H50" s="42">
        <f t="shared" ref="H50" si="16">H52</f>
        <v>68165</v>
      </c>
      <c r="I50" s="42">
        <f>I51</f>
        <v>56782.37</v>
      </c>
      <c r="J50" s="43">
        <f>I50/G50*100</f>
        <v>86.329454599413395</v>
      </c>
      <c r="K50" s="43">
        <f>I50/H50*100</f>
        <v>83.301357001393683</v>
      </c>
    </row>
    <row r="51" spans="2:11" x14ac:dyDescent="0.25">
      <c r="B51" s="7"/>
      <c r="C51" s="7"/>
      <c r="D51" s="7">
        <v>922</v>
      </c>
      <c r="E51" s="7"/>
      <c r="F51" s="7" t="s">
        <v>302</v>
      </c>
      <c r="G51" s="42">
        <f>G52</f>
        <v>65774.039999999994</v>
      </c>
      <c r="H51" s="42">
        <f t="shared" ref="H51" si="17">H52</f>
        <v>68165</v>
      </c>
      <c r="I51" s="42">
        <f>I52+I53</f>
        <v>56782.37</v>
      </c>
      <c r="J51" s="43">
        <f>I51/G51*100</f>
        <v>86.329454599413395</v>
      </c>
      <c r="K51" s="43">
        <f t="shared" ref="K51:K52" si="18">I51/H51*100</f>
        <v>83.301357001393683</v>
      </c>
    </row>
    <row r="52" spans="2:11" x14ac:dyDescent="0.25">
      <c r="B52" s="7"/>
      <c r="C52" s="7"/>
      <c r="D52" s="7"/>
      <c r="E52" s="7">
        <v>9221</v>
      </c>
      <c r="F52" s="7" t="s">
        <v>303</v>
      </c>
      <c r="G52" s="43">
        <v>65774.039999999994</v>
      </c>
      <c r="H52" s="42">
        <v>68165</v>
      </c>
      <c r="I52" s="43">
        <v>0</v>
      </c>
      <c r="J52" s="43">
        <f>I52/G52*100</f>
        <v>0</v>
      </c>
      <c r="K52" s="43">
        <f t="shared" si="18"/>
        <v>0</v>
      </c>
    </row>
    <row r="53" spans="2:11" x14ac:dyDescent="0.25">
      <c r="B53" s="7"/>
      <c r="C53" s="7"/>
      <c r="D53" s="7"/>
      <c r="E53" s="7">
        <v>9222</v>
      </c>
      <c r="F53" s="7" t="s">
        <v>308</v>
      </c>
      <c r="G53" s="43">
        <v>65774.039999999994</v>
      </c>
      <c r="H53" s="42">
        <v>0</v>
      </c>
      <c r="I53" s="43">
        <v>56782.37</v>
      </c>
      <c r="J53" s="43">
        <f>I53/G53*100</f>
        <v>86.329454599413395</v>
      </c>
      <c r="K53" s="43" t="e">
        <f t="shared" ref="K53" si="19">I53/H53*100</f>
        <v>#DIV/0!</v>
      </c>
    </row>
    <row r="54" spans="2:11" ht="38.25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2:11" ht="36" x14ac:dyDescent="0.25">
      <c r="B55" s="131" t="s">
        <v>8</v>
      </c>
      <c r="C55" s="132"/>
      <c r="D55" s="132"/>
      <c r="E55" s="132"/>
      <c r="F55" s="133"/>
      <c r="G55" s="90" t="s">
        <v>290</v>
      </c>
      <c r="H55" s="27" t="s">
        <v>297</v>
      </c>
      <c r="I55" s="90" t="s">
        <v>296</v>
      </c>
      <c r="J55" s="27" t="s">
        <v>18</v>
      </c>
      <c r="K55" s="27" t="s">
        <v>46</v>
      </c>
    </row>
    <row r="56" spans="2:11" s="21" customFormat="1" ht="11.25" x14ac:dyDescent="0.2">
      <c r="B56" s="128">
        <v>1</v>
      </c>
      <c r="C56" s="129"/>
      <c r="D56" s="129"/>
      <c r="E56" s="129"/>
      <c r="F56" s="130"/>
      <c r="G56" s="28">
        <v>2</v>
      </c>
      <c r="H56" s="28">
        <v>3</v>
      </c>
      <c r="I56" s="28">
        <v>5</v>
      </c>
      <c r="J56" s="28" t="s">
        <v>20</v>
      </c>
      <c r="K56" s="28" t="s">
        <v>135</v>
      </c>
    </row>
    <row r="57" spans="2:11" x14ac:dyDescent="0.25">
      <c r="B57" s="6"/>
      <c r="C57" s="6"/>
      <c r="D57" s="6"/>
      <c r="E57" s="6"/>
      <c r="F57" s="6" t="s">
        <v>38</v>
      </c>
      <c r="G57" s="49">
        <f t="shared" ref="G57" si="20">G58+G106</f>
        <v>769899.85999999987</v>
      </c>
      <c r="H57" s="49">
        <f>H58+H106</f>
        <v>1252414</v>
      </c>
      <c r="I57" s="49">
        <f>I58+I106</f>
        <v>1026309.1000000001</v>
      </c>
      <c r="J57" s="43">
        <f>I57/G57*100</f>
        <v>133.3042325790266</v>
      </c>
      <c r="K57" s="43">
        <f>I57/H57*100</f>
        <v>81.94647297139764</v>
      </c>
    </row>
    <row r="58" spans="2:11" x14ac:dyDescent="0.25">
      <c r="B58" s="6">
        <v>3</v>
      </c>
      <c r="C58" s="6"/>
      <c r="D58" s="6"/>
      <c r="E58" s="6"/>
      <c r="F58" s="6" t="s">
        <v>4</v>
      </c>
      <c r="G58" s="49">
        <f>G59+G66+G96+G100+G103</f>
        <v>763737.27999999991</v>
      </c>
      <c r="H58" s="49">
        <f>H59+H66+H96+H100+H103</f>
        <v>1225764</v>
      </c>
      <c r="I58" s="49">
        <f>I59+I66+I96+I100+I103</f>
        <v>998220.74000000011</v>
      </c>
      <c r="J58" s="43">
        <f>I58/G58*100</f>
        <v>130.70211002401248</v>
      </c>
      <c r="K58" s="43">
        <f>I58/H58*100</f>
        <v>81.436617489174111</v>
      </c>
    </row>
    <row r="59" spans="2:11" x14ac:dyDescent="0.25">
      <c r="B59" s="6"/>
      <c r="C59" s="11">
        <v>31</v>
      </c>
      <c r="D59" s="11"/>
      <c r="E59" s="11"/>
      <c r="F59" s="11" t="s">
        <v>5</v>
      </c>
      <c r="G59" s="42">
        <f t="shared" ref="G59" si="21">G60+G62+G63</f>
        <v>620653.05999999994</v>
      </c>
      <c r="H59" s="42">
        <f>H60+H62+H63</f>
        <v>915208</v>
      </c>
      <c r="I59" s="42">
        <f>I60+I62+I63</f>
        <v>842428.49000000011</v>
      </c>
      <c r="J59" s="43">
        <f>I59/G59*100</f>
        <v>135.7325926984071</v>
      </c>
      <c r="K59" s="43">
        <f>I59/H59*100</f>
        <v>92.047762912911608</v>
      </c>
    </row>
    <row r="60" spans="2:11" x14ac:dyDescent="0.25">
      <c r="B60" s="7"/>
      <c r="C60" s="7"/>
      <c r="D60" s="7">
        <v>311</v>
      </c>
      <c r="E60" s="7"/>
      <c r="F60" s="7" t="s">
        <v>30</v>
      </c>
      <c r="G60" s="42">
        <f t="shared" ref="G60" si="22">G61</f>
        <v>510635.75</v>
      </c>
      <c r="H60" s="42">
        <f>H61</f>
        <v>754320</v>
      </c>
      <c r="I60" s="42">
        <f>I61</f>
        <v>694961.31</v>
      </c>
      <c r="J60" s="43">
        <f>I60/G60*100</f>
        <v>136.09726894366486</v>
      </c>
      <c r="K60" s="43"/>
    </row>
    <row r="61" spans="2:11" x14ac:dyDescent="0.25">
      <c r="B61" s="7"/>
      <c r="C61" s="7"/>
      <c r="D61" s="7"/>
      <c r="E61" s="7">
        <v>3111</v>
      </c>
      <c r="F61" s="7" t="s">
        <v>31</v>
      </c>
      <c r="G61" s="43">
        <v>510635.75</v>
      </c>
      <c r="H61" s="42">
        <v>754320</v>
      </c>
      <c r="I61" s="43">
        <v>694961.31</v>
      </c>
      <c r="J61" s="43"/>
      <c r="K61" s="43"/>
    </row>
    <row r="62" spans="2:11" x14ac:dyDescent="0.25">
      <c r="B62" s="7"/>
      <c r="C62" s="7"/>
      <c r="D62" s="7">
        <v>312</v>
      </c>
      <c r="E62" s="7"/>
      <c r="F62" t="s">
        <v>89</v>
      </c>
      <c r="G62" s="43">
        <v>26364.35</v>
      </c>
      <c r="H62" s="42">
        <v>37070</v>
      </c>
      <c r="I62" s="43">
        <v>32881.279999999999</v>
      </c>
      <c r="J62" s="43">
        <f>I62/G62*100</f>
        <v>124.71872054497834</v>
      </c>
      <c r="K62" s="43"/>
    </row>
    <row r="63" spans="2:11" x14ac:dyDescent="0.25">
      <c r="B63" s="7"/>
      <c r="C63" s="7"/>
      <c r="D63" s="7">
        <v>313</v>
      </c>
      <c r="E63" s="7"/>
      <c r="F63" s="7" t="s">
        <v>88</v>
      </c>
      <c r="G63" s="42">
        <f t="shared" ref="G63" si="23">G64+G65</f>
        <v>83652.960000000006</v>
      </c>
      <c r="H63" s="42">
        <f>H64+H65</f>
        <v>123818</v>
      </c>
      <c r="I63" s="42">
        <f>I64+I65</f>
        <v>114585.9</v>
      </c>
      <c r="J63" s="43">
        <f>I63/G63*100</f>
        <v>136.9776992948008</v>
      </c>
      <c r="K63" s="43"/>
    </row>
    <row r="64" spans="2:11" x14ac:dyDescent="0.25">
      <c r="B64" s="7"/>
      <c r="C64" s="7"/>
      <c r="D64" s="7"/>
      <c r="E64" s="7">
        <v>3132</v>
      </c>
      <c r="F64" s="7"/>
      <c r="G64" s="43">
        <v>83652.960000000006</v>
      </c>
      <c r="H64" s="42">
        <v>123818</v>
      </c>
      <c r="I64" s="43">
        <v>114585.9</v>
      </c>
      <c r="J64" s="43"/>
      <c r="K64" s="43"/>
    </row>
    <row r="65" spans="2:11" x14ac:dyDescent="0.25">
      <c r="B65" s="7"/>
      <c r="C65" s="7"/>
      <c r="D65" s="7"/>
      <c r="E65" s="7">
        <v>3133</v>
      </c>
      <c r="F65" s="7"/>
      <c r="G65" s="43"/>
      <c r="H65" s="42">
        <v>0</v>
      </c>
      <c r="I65" s="43">
        <v>0</v>
      </c>
      <c r="J65" s="43"/>
      <c r="K65" s="43"/>
    </row>
    <row r="66" spans="2:11" x14ac:dyDescent="0.25">
      <c r="B66" s="7"/>
      <c r="C66" s="7">
        <v>32</v>
      </c>
      <c r="D66" s="7"/>
      <c r="E66" s="7"/>
      <c r="F66" s="7" t="s">
        <v>14</v>
      </c>
      <c r="G66" s="42">
        <f t="shared" ref="G66" si="24">G67+G72+G79+G89+G90</f>
        <v>141110.97</v>
      </c>
      <c r="H66" s="42">
        <f>H67+H72+H79+H89+H90</f>
        <v>306079</v>
      </c>
      <c r="I66" s="42">
        <f>I67+I72+I79+I89+I90</f>
        <v>154513.76999999999</v>
      </c>
      <c r="J66" s="43">
        <f>I66/G66*100</f>
        <v>109.49805674215123</v>
      </c>
      <c r="K66" s="43">
        <f>I66/H66*100</f>
        <v>50.48166323073454</v>
      </c>
    </row>
    <row r="67" spans="2:11" x14ac:dyDescent="0.25">
      <c r="B67" s="7"/>
      <c r="C67" s="7"/>
      <c r="D67" s="7">
        <v>321</v>
      </c>
      <c r="E67" s="7"/>
      <c r="F67" s="7" t="s">
        <v>32</v>
      </c>
      <c r="G67" s="42">
        <f t="shared" ref="G67" si="25">G68+G69+G70+G71</f>
        <v>37419.29</v>
      </c>
      <c r="H67" s="42">
        <f>H68+H69+H70+H71</f>
        <v>56097</v>
      </c>
      <c r="I67" s="42">
        <f>I68+I69+I70+I71</f>
        <v>32931.06</v>
      </c>
      <c r="J67" s="43">
        <f>I67/G67*100</f>
        <v>88.005571457929847</v>
      </c>
      <c r="K67" s="43"/>
    </row>
    <row r="68" spans="2:11" x14ac:dyDescent="0.25">
      <c r="B68" s="7"/>
      <c r="C68" s="7"/>
      <c r="D68" s="7"/>
      <c r="E68" s="7">
        <v>3211</v>
      </c>
      <c r="F68" s="23" t="s">
        <v>33</v>
      </c>
      <c r="G68" s="43">
        <v>3475.85</v>
      </c>
      <c r="H68" s="42">
        <v>56097</v>
      </c>
      <c r="I68" s="43">
        <v>2138.41</v>
      </c>
      <c r="J68" s="43"/>
      <c r="K68" s="43"/>
    </row>
    <row r="69" spans="2:11" x14ac:dyDescent="0.25">
      <c r="B69" s="7"/>
      <c r="C69" s="7"/>
      <c r="D69" s="7"/>
      <c r="E69" s="7">
        <v>3212</v>
      </c>
      <c r="F69" s="45" t="s">
        <v>100</v>
      </c>
      <c r="G69" s="43">
        <v>15562.27</v>
      </c>
      <c r="H69" s="42">
        <v>0</v>
      </c>
      <c r="I69" s="43">
        <v>16813.48</v>
      </c>
      <c r="J69" s="43"/>
      <c r="K69" s="43"/>
    </row>
    <row r="70" spans="2:11" x14ac:dyDescent="0.25">
      <c r="B70" s="7"/>
      <c r="C70" s="7"/>
      <c r="D70" s="7"/>
      <c r="E70" s="7">
        <v>3213</v>
      </c>
      <c r="F70" s="7" t="s">
        <v>101</v>
      </c>
      <c r="G70" s="43">
        <v>16494.29</v>
      </c>
      <c r="H70" s="42"/>
      <c r="I70" s="43">
        <v>8927.18</v>
      </c>
      <c r="J70" s="43"/>
      <c r="K70" s="43"/>
    </row>
    <row r="71" spans="2:11" x14ac:dyDescent="0.25">
      <c r="B71" s="7"/>
      <c r="C71" s="7"/>
      <c r="D71" s="7"/>
      <c r="E71" s="7">
        <v>3214</v>
      </c>
      <c r="F71" s="7" t="s">
        <v>102</v>
      </c>
      <c r="G71" s="43">
        <v>1886.88</v>
      </c>
      <c r="H71" s="42"/>
      <c r="I71" s="43">
        <v>5051.99</v>
      </c>
      <c r="J71" s="43"/>
      <c r="K71" s="43"/>
    </row>
    <row r="72" spans="2:11" x14ac:dyDescent="0.25">
      <c r="B72" s="7"/>
      <c r="C72" s="7"/>
      <c r="D72" s="7">
        <v>322</v>
      </c>
      <c r="E72" s="7"/>
      <c r="F72" s="7" t="s">
        <v>103</v>
      </c>
      <c r="G72" s="42">
        <f t="shared" ref="G72:H72" si="26">G73+G74+G75+G76+G77+G78</f>
        <v>17046.829999999998</v>
      </c>
      <c r="H72" s="42">
        <f t="shared" si="26"/>
        <v>15485</v>
      </c>
      <c r="I72" s="42">
        <f>I73+I74+I75+I76+I77+I78</f>
        <v>15384.5</v>
      </c>
      <c r="J72" s="43">
        <f>I72/G72*100</f>
        <v>90.248450885003265</v>
      </c>
      <c r="K72" s="43"/>
    </row>
    <row r="73" spans="2:11" x14ac:dyDescent="0.25">
      <c r="B73" s="7"/>
      <c r="C73" s="7"/>
      <c r="D73" s="7"/>
      <c r="E73" s="7">
        <v>3221</v>
      </c>
      <c r="F73" s="7" t="s">
        <v>104</v>
      </c>
      <c r="G73" s="43">
        <v>5507.95</v>
      </c>
      <c r="H73" s="42">
        <v>15485</v>
      </c>
      <c r="I73" s="43">
        <v>5699.3</v>
      </c>
      <c r="J73" s="43"/>
      <c r="K73" s="43"/>
    </row>
    <row r="74" spans="2:11" x14ac:dyDescent="0.25">
      <c r="B74" s="7"/>
      <c r="C74" s="7"/>
      <c r="D74" s="7"/>
      <c r="E74" s="7">
        <v>3222</v>
      </c>
      <c r="F74" s="7" t="s">
        <v>105</v>
      </c>
      <c r="G74" s="43">
        <v>1921.47</v>
      </c>
      <c r="H74" s="42"/>
      <c r="I74" s="43">
        <v>810.25</v>
      </c>
      <c r="J74" s="43"/>
      <c r="K74" s="43"/>
    </row>
    <row r="75" spans="2:11" x14ac:dyDescent="0.25">
      <c r="B75" s="7"/>
      <c r="C75" s="7"/>
      <c r="D75" s="7"/>
      <c r="E75" s="7">
        <v>3223</v>
      </c>
      <c r="F75" s="7" t="s">
        <v>106</v>
      </c>
      <c r="G75" s="43">
        <v>5596.2</v>
      </c>
      <c r="H75" s="42"/>
      <c r="I75" s="43">
        <v>5814.07</v>
      </c>
      <c r="J75" s="43"/>
      <c r="K75" s="43"/>
    </row>
    <row r="76" spans="2:11" x14ac:dyDescent="0.25">
      <c r="B76" s="7"/>
      <c r="C76" s="7"/>
      <c r="D76" s="7"/>
      <c r="E76" s="7">
        <v>3224</v>
      </c>
      <c r="F76" s="7" t="s">
        <v>107</v>
      </c>
      <c r="G76" s="43">
        <v>1476.78</v>
      </c>
      <c r="H76" s="42"/>
      <c r="I76" s="43">
        <v>2361.88</v>
      </c>
      <c r="J76" s="43"/>
      <c r="K76" s="43"/>
    </row>
    <row r="77" spans="2:11" x14ac:dyDescent="0.25">
      <c r="B77" s="7"/>
      <c r="C77" s="7"/>
      <c r="D77" s="7"/>
      <c r="E77" s="7">
        <v>3225</v>
      </c>
      <c r="F77" s="7" t="s">
        <v>108</v>
      </c>
      <c r="G77" s="43">
        <v>2544.4299999999998</v>
      </c>
      <c r="H77" s="42"/>
      <c r="I77" s="43">
        <v>699</v>
      </c>
      <c r="J77" s="43"/>
      <c r="K77" s="43"/>
    </row>
    <row r="78" spans="2:11" x14ac:dyDescent="0.25">
      <c r="B78" s="7"/>
      <c r="C78" s="7"/>
      <c r="D78" s="7"/>
      <c r="E78" s="7">
        <v>3227</v>
      </c>
      <c r="F78" s="7" t="s">
        <v>109</v>
      </c>
      <c r="G78" s="43"/>
      <c r="H78" s="42"/>
      <c r="I78" s="43">
        <v>0</v>
      </c>
      <c r="J78" s="43"/>
      <c r="K78" s="43"/>
    </row>
    <row r="79" spans="2:11" x14ac:dyDescent="0.25">
      <c r="B79" s="7"/>
      <c r="C79" s="7"/>
      <c r="D79" s="7">
        <v>323</v>
      </c>
      <c r="E79" s="7"/>
      <c r="F79" s="7" t="s">
        <v>110</v>
      </c>
      <c r="G79" s="42">
        <f t="shared" ref="G79:H79" si="27">G80+G81+G82+G83+G84+G85+G86+G87+G88</f>
        <v>80587.649999999994</v>
      </c>
      <c r="H79" s="42">
        <f t="shared" si="27"/>
        <v>191594</v>
      </c>
      <c r="I79" s="42">
        <f>I80+I81+I82+I83+I84+I85+I86+I87+I88</f>
        <v>92886.66</v>
      </c>
      <c r="J79" s="43">
        <f>I79/G79*100</f>
        <v>115.26165609742934</v>
      </c>
      <c r="K79" s="43"/>
    </row>
    <row r="80" spans="2:11" x14ac:dyDescent="0.25">
      <c r="B80" s="7"/>
      <c r="C80" s="7"/>
      <c r="D80" s="7"/>
      <c r="E80" s="7">
        <v>3231</v>
      </c>
      <c r="F80" s="7" t="s">
        <v>111</v>
      </c>
      <c r="G80" s="43">
        <v>13477.17</v>
      </c>
      <c r="H80" s="42">
        <v>191594</v>
      </c>
      <c r="I80" s="43">
        <v>31609</v>
      </c>
      <c r="J80" s="43"/>
      <c r="K80" s="43"/>
    </row>
    <row r="81" spans="2:11" x14ac:dyDescent="0.25">
      <c r="B81" s="7"/>
      <c r="C81" s="7"/>
      <c r="D81" s="7"/>
      <c r="E81" s="7">
        <v>3232</v>
      </c>
      <c r="F81" s="7" t="s">
        <v>112</v>
      </c>
      <c r="G81" s="43">
        <v>5244.25</v>
      </c>
      <c r="H81" s="42"/>
      <c r="I81" s="43">
        <v>19064.150000000001</v>
      </c>
      <c r="J81" s="43"/>
      <c r="K81" s="43"/>
    </row>
    <row r="82" spans="2:11" x14ac:dyDescent="0.25">
      <c r="B82" s="7"/>
      <c r="C82" s="7"/>
      <c r="D82" s="7"/>
      <c r="E82" s="7">
        <v>3233</v>
      </c>
      <c r="F82" s="7" t="s">
        <v>113</v>
      </c>
      <c r="G82" s="43">
        <v>1247.44</v>
      </c>
      <c r="H82" s="42"/>
      <c r="I82" s="43">
        <v>127.83</v>
      </c>
      <c r="J82" s="43"/>
      <c r="K82" s="43"/>
    </row>
    <row r="83" spans="2:11" x14ac:dyDescent="0.25">
      <c r="B83" s="7"/>
      <c r="C83" s="7"/>
      <c r="D83" s="7"/>
      <c r="E83" s="7">
        <v>3234</v>
      </c>
      <c r="F83" s="7" t="s">
        <v>114</v>
      </c>
      <c r="G83" s="43">
        <v>2825.01</v>
      </c>
      <c r="H83" s="42"/>
      <c r="I83" s="43">
        <v>2785.04</v>
      </c>
      <c r="J83" s="43"/>
      <c r="K83" s="43"/>
    </row>
    <row r="84" spans="2:11" x14ac:dyDescent="0.25">
      <c r="B84" s="7"/>
      <c r="C84" s="7"/>
      <c r="D84" s="7"/>
      <c r="E84" s="7">
        <v>3235</v>
      </c>
      <c r="F84" s="7" t="s">
        <v>115</v>
      </c>
      <c r="G84" s="43">
        <v>3250.4</v>
      </c>
      <c r="H84" s="42"/>
      <c r="I84" s="43">
        <v>3465.5</v>
      </c>
      <c r="J84" s="43"/>
      <c r="K84" s="43"/>
    </row>
    <row r="85" spans="2:11" x14ac:dyDescent="0.25">
      <c r="B85" s="7"/>
      <c r="C85" s="7"/>
      <c r="D85" s="7"/>
      <c r="E85" s="7">
        <v>3236</v>
      </c>
      <c r="F85" s="7" t="s">
        <v>116</v>
      </c>
      <c r="G85" s="43">
        <v>69.22</v>
      </c>
      <c r="H85" s="42"/>
      <c r="I85" s="43">
        <v>0</v>
      </c>
      <c r="J85" s="43"/>
      <c r="K85" s="43"/>
    </row>
    <row r="86" spans="2:11" x14ac:dyDescent="0.25">
      <c r="B86" s="7"/>
      <c r="C86" s="7"/>
      <c r="D86" s="7"/>
      <c r="E86" s="7">
        <v>3237</v>
      </c>
      <c r="F86" s="7" t="s">
        <v>117</v>
      </c>
      <c r="G86" s="43">
        <v>3824.73</v>
      </c>
      <c r="H86" s="42"/>
      <c r="I86" s="43">
        <v>4254.5</v>
      </c>
      <c r="J86" s="43"/>
      <c r="K86" s="43"/>
    </row>
    <row r="87" spans="2:11" x14ac:dyDescent="0.25">
      <c r="B87" s="7"/>
      <c r="C87" s="7"/>
      <c r="D87" s="7"/>
      <c r="E87" s="7">
        <v>3238</v>
      </c>
      <c r="F87" s="7" t="s">
        <v>118</v>
      </c>
      <c r="G87" s="43">
        <v>3080.75</v>
      </c>
      <c r="H87" s="42"/>
      <c r="I87" s="43">
        <v>2945.25</v>
      </c>
      <c r="J87" s="43"/>
      <c r="K87" s="43"/>
    </row>
    <row r="88" spans="2:11" x14ac:dyDescent="0.25">
      <c r="B88" s="7"/>
      <c r="C88" s="7"/>
      <c r="D88" s="7"/>
      <c r="E88" s="7">
        <v>3239</v>
      </c>
      <c r="F88" s="7" t="s">
        <v>119</v>
      </c>
      <c r="G88" s="43">
        <v>47568.68</v>
      </c>
      <c r="H88" s="42"/>
      <c r="I88" s="43">
        <v>28635.39</v>
      </c>
      <c r="J88" s="43"/>
      <c r="K88" s="43"/>
    </row>
    <row r="89" spans="2:11" x14ac:dyDescent="0.25">
      <c r="B89" s="7"/>
      <c r="C89" s="7"/>
      <c r="D89" s="7">
        <v>324</v>
      </c>
      <c r="E89" s="7"/>
      <c r="F89" s="7" t="s">
        <v>120</v>
      </c>
      <c r="G89" s="43">
        <v>60</v>
      </c>
      <c r="H89" s="42">
        <v>522</v>
      </c>
      <c r="I89" s="43">
        <v>372</v>
      </c>
      <c r="J89" s="43">
        <f>I89/G89*100</f>
        <v>620</v>
      </c>
      <c r="K89" s="43"/>
    </row>
    <row r="90" spans="2:11" x14ac:dyDescent="0.25">
      <c r="B90" s="7"/>
      <c r="C90" s="7"/>
      <c r="D90" s="7">
        <v>329</v>
      </c>
      <c r="E90" s="7"/>
      <c r="F90" s="7" t="s">
        <v>121</v>
      </c>
      <c r="G90" s="42">
        <f t="shared" ref="G90:H90" si="28">G91+G92+G93+G95+G94</f>
        <v>5997.2000000000007</v>
      </c>
      <c r="H90" s="42">
        <f t="shared" si="28"/>
        <v>42381</v>
      </c>
      <c r="I90" s="42">
        <f>I91+I92+I93+I95+I94</f>
        <v>12939.55</v>
      </c>
      <c r="J90" s="43">
        <f>I90/G90*100</f>
        <v>215.75985459881272</v>
      </c>
      <c r="K90" s="43"/>
    </row>
    <row r="91" spans="2:11" x14ac:dyDescent="0.25">
      <c r="B91" s="7"/>
      <c r="C91" s="7"/>
      <c r="D91" s="7"/>
      <c r="E91" s="7">
        <v>3292</v>
      </c>
      <c r="F91" s="7" t="s">
        <v>122</v>
      </c>
      <c r="G91" s="43">
        <v>1238</v>
      </c>
      <c r="H91" s="42">
        <v>42381</v>
      </c>
      <c r="I91" s="43">
        <v>968.72</v>
      </c>
      <c r="J91" s="43"/>
      <c r="K91" s="43"/>
    </row>
    <row r="92" spans="2:11" x14ac:dyDescent="0.25">
      <c r="B92" s="7"/>
      <c r="C92" s="7"/>
      <c r="D92" s="7"/>
      <c r="E92" s="7">
        <v>3294</v>
      </c>
      <c r="F92" s="7" t="s">
        <v>123</v>
      </c>
      <c r="G92" s="43">
        <v>35</v>
      </c>
      <c r="H92" s="42"/>
      <c r="I92" s="43">
        <v>40</v>
      </c>
      <c r="J92" s="43"/>
      <c r="K92" s="43"/>
    </row>
    <row r="93" spans="2:11" x14ac:dyDescent="0.25">
      <c r="B93" s="7"/>
      <c r="C93" s="7"/>
      <c r="D93" s="7"/>
      <c r="E93" s="7">
        <v>3295</v>
      </c>
      <c r="F93" s="7" t="s">
        <v>124</v>
      </c>
      <c r="G93" s="43">
        <v>2202.2800000000002</v>
      </c>
      <c r="H93" s="42"/>
      <c r="I93" s="43">
        <v>2562.36</v>
      </c>
      <c r="J93" s="43"/>
      <c r="K93" s="43"/>
    </row>
    <row r="94" spans="2:11" x14ac:dyDescent="0.25">
      <c r="B94" s="7"/>
      <c r="C94" s="7"/>
      <c r="D94" s="7"/>
      <c r="E94" s="7">
        <v>3296</v>
      </c>
      <c r="F94" s="7" t="s">
        <v>125</v>
      </c>
      <c r="G94" s="43">
        <v>0</v>
      </c>
      <c r="H94" s="42"/>
      <c r="I94" s="43"/>
      <c r="J94" s="43"/>
      <c r="K94" s="43"/>
    </row>
    <row r="95" spans="2:11" x14ac:dyDescent="0.25">
      <c r="B95" s="7"/>
      <c r="C95" s="7"/>
      <c r="D95" s="7"/>
      <c r="E95" s="7">
        <v>3299</v>
      </c>
      <c r="F95" s="7" t="s">
        <v>126</v>
      </c>
      <c r="G95" s="43">
        <v>2521.92</v>
      </c>
      <c r="H95" s="42"/>
      <c r="I95" s="43">
        <v>9368.4699999999993</v>
      </c>
      <c r="J95" s="43"/>
      <c r="K95" s="43"/>
    </row>
    <row r="96" spans="2:11" x14ac:dyDescent="0.25">
      <c r="B96" s="7"/>
      <c r="C96" s="7">
        <v>34</v>
      </c>
      <c r="D96" s="8"/>
      <c r="E96" s="8"/>
      <c r="F96" s="7" t="s">
        <v>90</v>
      </c>
      <c r="G96" s="42">
        <f t="shared" ref="G96" si="29">G97</f>
        <v>761.25</v>
      </c>
      <c r="H96" s="42">
        <f>H97</f>
        <v>1216</v>
      </c>
      <c r="I96" s="42">
        <f>I97</f>
        <v>1017.48</v>
      </c>
      <c r="J96" s="43">
        <f>I96/G96*100</f>
        <v>133.65911330049261</v>
      </c>
      <c r="K96" s="43">
        <f>I96/H96*100</f>
        <v>83.67434210526315</v>
      </c>
    </row>
    <row r="97" spans="2:11" x14ac:dyDescent="0.25">
      <c r="B97" s="7"/>
      <c r="C97" s="7"/>
      <c r="D97" s="7">
        <v>343</v>
      </c>
      <c r="E97" s="7"/>
      <c r="F97" s="7" t="s">
        <v>91</v>
      </c>
      <c r="G97" s="42">
        <f t="shared" ref="G97" si="30">G98+G99</f>
        <v>761.25</v>
      </c>
      <c r="H97" s="42">
        <f>H98+H99</f>
        <v>1216</v>
      </c>
      <c r="I97" s="42">
        <f>I98+I99</f>
        <v>1017.48</v>
      </c>
      <c r="J97" s="43">
        <f>I97/G97*100</f>
        <v>133.65911330049261</v>
      </c>
      <c r="K97" s="43"/>
    </row>
    <row r="98" spans="2:11" x14ac:dyDescent="0.25">
      <c r="B98" s="7"/>
      <c r="C98" s="17"/>
      <c r="D98" s="7"/>
      <c r="E98" s="7">
        <v>3431</v>
      </c>
      <c r="F98" s="23" t="s">
        <v>92</v>
      </c>
      <c r="G98" s="43">
        <v>761.25</v>
      </c>
      <c r="H98" s="42">
        <v>1216</v>
      </c>
      <c r="I98" s="43">
        <v>1017.48</v>
      </c>
      <c r="J98" s="43"/>
      <c r="K98" s="43"/>
    </row>
    <row r="99" spans="2:11" x14ac:dyDescent="0.25">
      <c r="B99" s="7"/>
      <c r="C99" s="17"/>
      <c r="D99" s="8"/>
      <c r="E99" s="8">
        <v>3433</v>
      </c>
      <c r="F99" s="8" t="s">
        <v>93</v>
      </c>
      <c r="G99" s="43"/>
      <c r="H99" s="42"/>
      <c r="I99" s="43"/>
      <c r="J99" s="43"/>
      <c r="K99" s="43"/>
    </row>
    <row r="100" spans="2:11" ht="25.5" x14ac:dyDescent="0.25">
      <c r="B100" s="7"/>
      <c r="C100" s="17">
        <v>37</v>
      </c>
      <c r="D100" s="8"/>
      <c r="E100" s="8"/>
      <c r="F100" s="13" t="s">
        <v>94</v>
      </c>
      <c r="G100" s="42">
        <f t="shared" ref="G100:G101" si="31">G101</f>
        <v>1050</v>
      </c>
      <c r="H100" s="42">
        <f t="shared" ref="H100:I101" si="32">H101</f>
        <v>3000</v>
      </c>
      <c r="I100" s="42">
        <f t="shared" si="32"/>
        <v>0</v>
      </c>
      <c r="J100" s="43">
        <f>I100/G100*100</f>
        <v>0</v>
      </c>
      <c r="K100" s="43">
        <f>I100/H100*100</f>
        <v>0</v>
      </c>
    </row>
    <row r="101" spans="2:11" x14ac:dyDescent="0.25">
      <c r="B101" s="7"/>
      <c r="C101" s="17"/>
      <c r="D101" s="8">
        <v>372</v>
      </c>
      <c r="E101" s="8"/>
      <c r="F101" s="8" t="s">
        <v>96</v>
      </c>
      <c r="G101" s="42">
        <f t="shared" si="31"/>
        <v>1050</v>
      </c>
      <c r="H101" s="42">
        <f t="shared" si="32"/>
        <v>3000</v>
      </c>
      <c r="I101" s="42">
        <f t="shared" si="32"/>
        <v>0</v>
      </c>
      <c r="J101" s="43">
        <f>I101/G101*100</f>
        <v>0</v>
      </c>
      <c r="K101" s="43"/>
    </row>
    <row r="102" spans="2:11" x14ac:dyDescent="0.25">
      <c r="B102" s="7"/>
      <c r="C102" s="17"/>
      <c r="D102" s="8"/>
      <c r="E102" s="8">
        <v>3721</v>
      </c>
      <c r="F102" s="8" t="s">
        <v>95</v>
      </c>
      <c r="G102" s="43">
        <v>1050</v>
      </c>
      <c r="H102" s="42">
        <v>3000</v>
      </c>
      <c r="I102" s="43"/>
      <c r="J102" s="43">
        <f>I102/G102*100</f>
        <v>0</v>
      </c>
      <c r="K102" s="43"/>
    </row>
    <row r="103" spans="2:11" x14ac:dyDescent="0.25">
      <c r="B103" s="7"/>
      <c r="C103" s="7">
        <v>38</v>
      </c>
      <c r="D103" s="8"/>
      <c r="E103" s="8"/>
      <c r="F103" s="8" t="s">
        <v>97</v>
      </c>
      <c r="G103" s="42">
        <f t="shared" ref="G103:G104" si="33">G104</f>
        <v>162</v>
      </c>
      <c r="H103" s="42">
        <f t="shared" ref="H103:I104" si="34">H104</f>
        <v>261</v>
      </c>
      <c r="I103" s="42">
        <f t="shared" si="34"/>
        <v>261</v>
      </c>
      <c r="J103" s="43"/>
      <c r="K103" s="43">
        <f>I103/H103*100</f>
        <v>100</v>
      </c>
    </row>
    <row r="104" spans="2:11" x14ac:dyDescent="0.25">
      <c r="B104" s="7"/>
      <c r="C104" s="17"/>
      <c r="D104" s="8">
        <v>381</v>
      </c>
      <c r="E104" s="8"/>
      <c r="F104" s="8" t="s">
        <v>98</v>
      </c>
      <c r="G104" s="42">
        <f t="shared" si="33"/>
        <v>162</v>
      </c>
      <c r="H104" s="42">
        <f t="shared" si="34"/>
        <v>261</v>
      </c>
      <c r="I104" s="42">
        <f t="shared" si="34"/>
        <v>261</v>
      </c>
      <c r="J104" s="43"/>
      <c r="K104" s="43"/>
    </row>
    <row r="105" spans="2:11" x14ac:dyDescent="0.25">
      <c r="B105" s="7"/>
      <c r="C105" s="17"/>
      <c r="D105" s="8"/>
      <c r="E105" s="8">
        <v>3812</v>
      </c>
      <c r="F105" s="8" t="s">
        <v>99</v>
      </c>
      <c r="G105" s="43">
        <v>162</v>
      </c>
      <c r="H105" s="42">
        <v>261</v>
      </c>
      <c r="I105" s="43">
        <v>261</v>
      </c>
      <c r="J105" s="43"/>
      <c r="K105" s="43"/>
    </row>
    <row r="106" spans="2:11" x14ac:dyDescent="0.25">
      <c r="B106" s="9">
        <v>4</v>
      </c>
      <c r="C106" s="10"/>
      <c r="D106" s="10"/>
      <c r="E106" s="10"/>
      <c r="F106" s="15" t="s">
        <v>6</v>
      </c>
      <c r="G106" s="49">
        <f t="shared" ref="G106" si="35">G107+G110</f>
        <v>6162.58</v>
      </c>
      <c r="H106" s="49">
        <f>H107+H110</f>
        <v>26650</v>
      </c>
      <c r="I106" s="49">
        <f>I107+I110</f>
        <v>28088.36</v>
      </c>
      <c r="J106" s="43">
        <f>I106/G106*100</f>
        <v>455.78897150219547</v>
      </c>
      <c r="K106" s="43">
        <f>I106/H106*100</f>
        <v>105.39722326454033</v>
      </c>
    </row>
    <row r="107" spans="2:11" ht="25.5" x14ac:dyDescent="0.25">
      <c r="B107" s="11"/>
      <c r="C107" s="11">
        <v>41</v>
      </c>
      <c r="D107" s="11"/>
      <c r="E107" s="11"/>
      <c r="F107" s="16" t="s">
        <v>7</v>
      </c>
      <c r="G107" s="42">
        <f t="shared" ref="G107:G108" si="36">G108</f>
        <v>0</v>
      </c>
      <c r="H107" s="42">
        <f t="shared" ref="H107:I108" si="37">H108</f>
        <v>0</v>
      </c>
      <c r="I107" s="42">
        <f t="shared" si="37"/>
        <v>0</v>
      </c>
      <c r="J107" s="43"/>
      <c r="K107" s="43"/>
    </row>
    <row r="108" spans="2:11" x14ac:dyDescent="0.25">
      <c r="B108" s="11"/>
      <c r="C108" s="11"/>
      <c r="D108" s="7">
        <v>411</v>
      </c>
      <c r="E108" s="7"/>
      <c r="F108" s="7" t="s">
        <v>34</v>
      </c>
      <c r="G108" s="42">
        <f t="shared" si="36"/>
        <v>0</v>
      </c>
      <c r="H108" s="42">
        <f t="shared" si="37"/>
        <v>0</v>
      </c>
      <c r="I108" s="42">
        <f t="shared" si="37"/>
        <v>0</v>
      </c>
      <c r="J108" s="43"/>
      <c r="K108" s="43"/>
    </row>
    <row r="109" spans="2:11" x14ac:dyDescent="0.25">
      <c r="B109" s="11"/>
      <c r="C109" s="11"/>
      <c r="D109" s="7"/>
      <c r="E109" s="7">
        <v>4111</v>
      </c>
      <c r="F109" s="7" t="s">
        <v>35</v>
      </c>
      <c r="G109" s="43"/>
      <c r="H109" s="42"/>
      <c r="I109" s="43"/>
      <c r="J109" s="43"/>
      <c r="K109" s="43"/>
    </row>
    <row r="110" spans="2:11" x14ac:dyDescent="0.25">
      <c r="B110" s="11"/>
      <c r="C110" s="11">
        <v>42</v>
      </c>
      <c r="D110" s="11"/>
      <c r="E110" s="11"/>
      <c r="F110" s="16" t="s">
        <v>127</v>
      </c>
      <c r="G110" s="42">
        <f t="shared" ref="G110" si="38">G111+G113+G115</f>
        <v>6162.58</v>
      </c>
      <c r="H110" s="42">
        <f>H111+H113+H115</f>
        <v>26650</v>
      </c>
      <c r="I110" s="42">
        <f>I111+I113+I115</f>
        <v>28088.36</v>
      </c>
      <c r="J110" s="43">
        <f>I110/G110*100</f>
        <v>455.78897150219547</v>
      </c>
      <c r="K110" s="43">
        <f>I110/H110*100</f>
        <v>105.39722326454033</v>
      </c>
    </row>
    <row r="111" spans="2:11" x14ac:dyDescent="0.25">
      <c r="B111" s="11"/>
      <c r="C111" s="11"/>
      <c r="D111" s="7">
        <v>421</v>
      </c>
      <c r="E111" s="7"/>
      <c r="F111" s="7" t="s">
        <v>128</v>
      </c>
      <c r="G111" s="42">
        <f t="shared" ref="G111" si="39">G112</f>
        <v>0</v>
      </c>
      <c r="H111" s="42">
        <f>H112</f>
        <v>0</v>
      </c>
      <c r="I111" s="42">
        <f>I112</f>
        <v>0</v>
      </c>
      <c r="J111" s="43"/>
      <c r="K111" s="43"/>
    </row>
    <row r="112" spans="2:11" x14ac:dyDescent="0.25">
      <c r="B112" s="11"/>
      <c r="C112" s="11"/>
      <c r="D112" s="7"/>
      <c r="E112" s="7">
        <v>4214</v>
      </c>
      <c r="F112" s="7" t="s">
        <v>129</v>
      </c>
      <c r="G112" s="43"/>
      <c r="H112" s="42"/>
      <c r="I112" s="43"/>
      <c r="J112" s="43"/>
      <c r="K112" s="43"/>
    </row>
    <row r="113" spans="2:11" x14ac:dyDescent="0.25">
      <c r="B113" s="11"/>
      <c r="C113" s="11"/>
      <c r="D113" s="7">
        <v>422</v>
      </c>
      <c r="E113" s="7"/>
      <c r="F113" s="7" t="s">
        <v>130</v>
      </c>
      <c r="G113" s="42">
        <f t="shared" ref="G113" si="40">G114</f>
        <v>5030.8900000000003</v>
      </c>
      <c r="H113" s="42">
        <f>H114</f>
        <v>26000</v>
      </c>
      <c r="I113" s="42">
        <f>I114</f>
        <v>27078.13</v>
      </c>
      <c r="J113" s="43"/>
      <c r="K113" s="43">
        <f>I113/H113*100</f>
        <v>104.14665384615385</v>
      </c>
    </row>
    <row r="114" spans="2:11" x14ac:dyDescent="0.25">
      <c r="B114" s="11"/>
      <c r="C114" s="11"/>
      <c r="D114" s="7"/>
      <c r="E114" s="7">
        <v>4221</v>
      </c>
      <c r="F114" s="7" t="s">
        <v>131</v>
      </c>
      <c r="G114" s="43">
        <v>5030.8900000000003</v>
      </c>
      <c r="H114" s="42">
        <v>26000</v>
      </c>
      <c r="I114" s="43">
        <v>27078.13</v>
      </c>
      <c r="J114" s="43"/>
      <c r="K114" s="43"/>
    </row>
    <row r="115" spans="2:11" x14ac:dyDescent="0.25">
      <c r="B115" s="11"/>
      <c r="C115" s="11"/>
      <c r="D115" s="7">
        <v>424</v>
      </c>
      <c r="E115" s="7"/>
      <c r="F115" s="7" t="s">
        <v>133</v>
      </c>
      <c r="G115" s="42">
        <v>1131.69</v>
      </c>
      <c r="H115" s="42">
        <f>H116</f>
        <v>650</v>
      </c>
      <c r="I115" s="42">
        <f>I116</f>
        <v>1010.23</v>
      </c>
      <c r="J115" s="43">
        <f>I115/G115*100</f>
        <v>89.267378875840549</v>
      </c>
      <c r="K115" s="43">
        <f>I115/H115*100</f>
        <v>155.42000000000002</v>
      </c>
    </row>
    <row r="116" spans="2:11" x14ac:dyDescent="0.25">
      <c r="B116" s="11"/>
      <c r="C116" s="11"/>
      <c r="D116" s="7"/>
      <c r="E116" s="7">
        <v>4241</v>
      </c>
      <c r="F116" s="7" t="s">
        <v>132</v>
      </c>
      <c r="G116" s="43">
        <v>1131.69</v>
      </c>
      <c r="H116" s="42">
        <v>650</v>
      </c>
      <c r="I116" s="43">
        <v>1010.23</v>
      </c>
      <c r="J116" s="43">
        <f>I116/G116*100</f>
        <v>89.267378875840549</v>
      </c>
      <c r="K116" s="43"/>
    </row>
    <row r="117" spans="2:11" x14ac:dyDescent="0.25">
      <c r="B117" s="11"/>
      <c r="C117" s="11"/>
      <c r="D117" s="7"/>
      <c r="E117" s="7"/>
      <c r="F117" s="7"/>
      <c r="G117" s="43"/>
      <c r="H117" s="42"/>
      <c r="I117" s="43"/>
      <c r="J117" s="43"/>
      <c r="K117" s="43"/>
    </row>
  </sheetData>
  <mergeCells count="9">
    <mergeCell ref="B56:F56"/>
    <mergeCell ref="B46:F46"/>
    <mergeCell ref="B7:K7"/>
    <mergeCell ref="B5:K5"/>
    <mergeCell ref="B55:F55"/>
    <mergeCell ref="B47:F47"/>
    <mergeCell ref="B11:F11"/>
    <mergeCell ref="B12:F12"/>
    <mergeCell ref="B9:K9"/>
  </mergeCells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zoomScale="130" zoomScaleNormal="130" workbookViewId="0">
      <selection activeCell="L22" sqref="L22"/>
    </sheetView>
  </sheetViews>
  <sheetFormatPr defaultRowHeight="15" x14ac:dyDescent="0.25"/>
  <cols>
    <col min="2" max="2" width="39.42578125" customWidth="1"/>
    <col min="3" max="3" width="27.5703125" customWidth="1"/>
    <col min="4" max="4" width="21.28515625" customWidth="1"/>
    <col min="5" max="5" width="6.140625" hidden="1" customWidth="1"/>
    <col min="6" max="6" width="26" customWidth="1"/>
    <col min="7" max="8" width="13.140625" customWidth="1"/>
  </cols>
  <sheetData>
    <row r="1" spans="1:8" x14ac:dyDescent="0.25">
      <c r="A1" t="s">
        <v>259</v>
      </c>
    </row>
    <row r="2" spans="1:8" x14ac:dyDescent="0.25">
      <c r="A2" t="s">
        <v>279</v>
      </c>
    </row>
    <row r="3" spans="1:8" x14ac:dyDescent="0.25">
      <c r="A3" t="s">
        <v>280</v>
      </c>
    </row>
    <row r="4" spans="1:8" ht="18" x14ac:dyDescent="0.25">
      <c r="B4" s="14"/>
      <c r="C4" s="14"/>
      <c r="D4" s="14"/>
      <c r="E4" s="14"/>
      <c r="F4" s="3"/>
      <c r="G4" s="3"/>
      <c r="H4" s="3"/>
    </row>
    <row r="5" spans="1:8" ht="15.75" customHeight="1" x14ac:dyDescent="0.25">
      <c r="B5" s="118" t="s">
        <v>39</v>
      </c>
      <c r="C5" s="118"/>
      <c r="D5" s="118"/>
      <c r="E5" s="118"/>
      <c r="F5" s="118"/>
      <c r="G5" s="118"/>
      <c r="H5" s="118"/>
    </row>
    <row r="6" spans="1:8" ht="18" x14ac:dyDescent="0.25">
      <c r="B6" s="32"/>
      <c r="C6" s="32"/>
      <c r="D6" s="32"/>
      <c r="E6" s="32"/>
      <c r="F6" s="33"/>
      <c r="G6" s="33"/>
      <c r="H6" s="33"/>
    </row>
    <row r="7" spans="1:8" ht="31.5" customHeight="1" x14ac:dyDescent="0.25">
      <c r="B7" s="27" t="s">
        <v>8</v>
      </c>
      <c r="C7" s="27" t="s">
        <v>291</v>
      </c>
      <c r="D7" s="27" t="s">
        <v>293</v>
      </c>
      <c r="E7" s="27" t="s">
        <v>282</v>
      </c>
      <c r="F7" s="27" t="s">
        <v>292</v>
      </c>
      <c r="G7" s="27" t="s">
        <v>18</v>
      </c>
      <c r="H7" s="27" t="s">
        <v>46</v>
      </c>
    </row>
    <row r="8" spans="1:8" s="21" customFormat="1" ht="11.25" x14ac:dyDescent="0.2">
      <c r="B8" s="28">
        <v>1</v>
      </c>
      <c r="C8" s="28">
        <v>2</v>
      </c>
      <c r="D8" s="28">
        <v>3</v>
      </c>
      <c r="E8" s="28">
        <v>4</v>
      </c>
      <c r="F8" s="28">
        <v>5</v>
      </c>
      <c r="G8" s="28" t="s">
        <v>20</v>
      </c>
      <c r="H8" s="28" t="s">
        <v>135</v>
      </c>
    </row>
    <row r="9" spans="1:8" x14ac:dyDescent="0.25">
      <c r="B9" s="6" t="s">
        <v>155</v>
      </c>
      <c r="C9" s="48">
        <f>C10+C15+C28+C38+C68+C73</f>
        <v>769899.86</v>
      </c>
      <c r="D9" s="48">
        <f>D10+D15+D28+D41+D67+D72</f>
        <v>1252414</v>
      </c>
      <c r="E9" s="48">
        <f>E10+E15+E28+E41+E67+E72</f>
        <v>0</v>
      </c>
      <c r="F9" s="48">
        <f>F10+F15+F28+F41+F67+F72</f>
        <v>1026309</v>
      </c>
      <c r="G9" s="43">
        <f>F9/C9*100</f>
        <v>133.30421959032438</v>
      </c>
      <c r="H9" s="43">
        <f>F9/D9*100</f>
        <v>81.94646498681746</v>
      </c>
    </row>
    <row r="10" spans="1:8" x14ac:dyDescent="0.25">
      <c r="B10" s="6" t="s">
        <v>37</v>
      </c>
      <c r="C10" s="48">
        <f>C11</f>
        <v>4586.5499999999993</v>
      </c>
      <c r="D10" s="48">
        <f t="shared" ref="D10:E11" si="0">D11</f>
        <v>27132</v>
      </c>
      <c r="E10" s="48">
        <f t="shared" si="0"/>
        <v>0</v>
      </c>
      <c r="F10" s="48">
        <f>F11</f>
        <v>27201.19</v>
      </c>
      <c r="G10" s="43">
        <f>F10/C10*100</f>
        <v>593.06428579215321</v>
      </c>
      <c r="H10" s="43">
        <f>F10/D10*100</f>
        <v>100.25501253132832</v>
      </c>
    </row>
    <row r="11" spans="1:8" x14ac:dyDescent="0.25">
      <c r="B11" s="47" t="s">
        <v>136</v>
      </c>
      <c r="C11" s="43">
        <f>C12</f>
        <v>4586.5499999999993</v>
      </c>
      <c r="D11" s="43">
        <f t="shared" si="0"/>
        <v>27132</v>
      </c>
      <c r="E11" s="43">
        <f t="shared" si="0"/>
        <v>0</v>
      </c>
      <c r="F11" s="43">
        <f>F12</f>
        <v>27201.19</v>
      </c>
      <c r="G11" s="43"/>
      <c r="H11" s="43"/>
    </row>
    <row r="12" spans="1:8" x14ac:dyDescent="0.25">
      <c r="B12" s="25" t="s">
        <v>146</v>
      </c>
      <c r="C12" s="43">
        <f t="shared" ref="C12" si="1">C13+C14</f>
        <v>4586.5499999999993</v>
      </c>
      <c r="D12" s="43">
        <f>D13+D14</f>
        <v>27132</v>
      </c>
      <c r="E12" s="43">
        <f>E13+E14</f>
        <v>0</v>
      </c>
      <c r="F12" s="43">
        <f>F13+F14</f>
        <v>27201.19</v>
      </c>
      <c r="G12" s="43"/>
      <c r="H12" s="43"/>
    </row>
    <row r="13" spans="1:8" x14ac:dyDescent="0.25">
      <c r="B13" s="25" t="s">
        <v>147</v>
      </c>
      <c r="C13" s="43">
        <v>4463.3599999999997</v>
      </c>
      <c r="D13" s="42">
        <v>24681</v>
      </c>
      <c r="E13" s="42"/>
      <c r="F13" s="43">
        <v>24846.09</v>
      </c>
      <c r="G13" s="43"/>
      <c r="H13" s="43"/>
    </row>
    <row r="14" spans="1:8" x14ac:dyDescent="0.25">
      <c r="B14" s="25" t="s">
        <v>148</v>
      </c>
      <c r="C14" s="43">
        <v>123.19</v>
      </c>
      <c r="D14" s="42">
        <v>2451</v>
      </c>
      <c r="E14" s="42"/>
      <c r="F14" s="43">
        <v>2355.1</v>
      </c>
      <c r="G14" s="43"/>
      <c r="H14" s="43"/>
    </row>
    <row r="15" spans="1:8" x14ac:dyDescent="0.25">
      <c r="B15" s="6" t="s">
        <v>36</v>
      </c>
      <c r="C15" s="48">
        <f>C16</f>
        <v>27873.599999999999</v>
      </c>
      <c r="D15" s="48">
        <f>D16+D22</f>
        <v>42138</v>
      </c>
      <c r="E15" s="48">
        <f t="shared" ref="D15:E16" si="2">E16</f>
        <v>0</v>
      </c>
      <c r="F15" s="48">
        <f>F16+F22</f>
        <v>14989.82</v>
      </c>
      <c r="G15" s="43">
        <f>F15/C15*100</f>
        <v>53.777839963262728</v>
      </c>
      <c r="H15" s="43">
        <f>F15/D15*100</f>
        <v>35.573164364706436</v>
      </c>
    </row>
    <row r="16" spans="1:8" ht="25.5" x14ac:dyDescent="0.25">
      <c r="B16" s="46" t="s">
        <v>139</v>
      </c>
      <c r="C16" s="48">
        <f>C17+C22</f>
        <v>27873.599999999999</v>
      </c>
      <c r="D16" s="48">
        <f t="shared" si="2"/>
        <v>24574</v>
      </c>
      <c r="E16" s="48">
        <f t="shared" si="2"/>
        <v>0</v>
      </c>
      <c r="F16" s="48">
        <f>F17</f>
        <v>13561.029999999999</v>
      </c>
      <c r="G16" s="43">
        <f>F16/C16*100</f>
        <v>48.65187847999541</v>
      </c>
      <c r="H16" s="43">
        <f>F16/D16*100</f>
        <v>55.184463253845529</v>
      </c>
    </row>
    <row r="17" spans="2:8" x14ac:dyDescent="0.25">
      <c r="B17" s="25" t="s">
        <v>146</v>
      </c>
      <c r="C17" s="43">
        <f>C18+C19+C20+C21</f>
        <v>22842.71</v>
      </c>
      <c r="D17" s="43">
        <f>D18+D19+D20+D21</f>
        <v>24574</v>
      </c>
      <c r="E17" s="43">
        <f>E18+E19+E20+E21</f>
        <v>0</v>
      </c>
      <c r="F17" s="43">
        <f>F18+F19+F20+F21</f>
        <v>13561.029999999999</v>
      </c>
      <c r="G17" s="43"/>
      <c r="H17" s="43"/>
    </row>
    <row r="18" spans="2:8" x14ac:dyDescent="0.25">
      <c r="B18" s="25" t="s">
        <v>147</v>
      </c>
      <c r="C18" s="43">
        <v>0</v>
      </c>
      <c r="D18" s="42">
        <v>4550</v>
      </c>
      <c r="E18" s="44"/>
      <c r="F18" s="43">
        <v>0</v>
      </c>
      <c r="G18" s="43"/>
      <c r="H18" s="43"/>
    </row>
    <row r="19" spans="2:8" x14ac:dyDescent="0.25">
      <c r="B19" s="25" t="s">
        <v>148</v>
      </c>
      <c r="C19" s="43">
        <v>21731.46</v>
      </c>
      <c r="D19" s="42">
        <v>16808</v>
      </c>
      <c r="E19" s="44"/>
      <c r="F19" s="43">
        <v>13543.55</v>
      </c>
      <c r="G19" s="43"/>
      <c r="H19" s="43"/>
    </row>
    <row r="20" spans="2:8" x14ac:dyDescent="0.25">
      <c r="B20" s="25" t="s">
        <v>149</v>
      </c>
      <c r="C20" s="43">
        <v>61.25</v>
      </c>
      <c r="D20" s="42">
        <v>216</v>
      </c>
      <c r="E20" s="44"/>
      <c r="F20" s="43">
        <v>17.48</v>
      </c>
      <c r="G20" s="43"/>
      <c r="H20" s="43"/>
    </row>
    <row r="21" spans="2:8" x14ac:dyDescent="0.25">
      <c r="B21" s="25" t="s">
        <v>150</v>
      </c>
      <c r="C21" s="43">
        <v>1050</v>
      </c>
      <c r="D21" s="42">
        <v>3000</v>
      </c>
      <c r="E21" s="44"/>
      <c r="F21" s="43">
        <v>0</v>
      </c>
      <c r="G21" s="43"/>
      <c r="H21" s="43"/>
    </row>
    <row r="22" spans="2:8" ht="25.5" x14ac:dyDescent="0.25">
      <c r="B22" s="46" t="s">
        <v>158</v>
      </c>
      <c r="C22" s="48">
        <f>C23</f>
        <v>5030.8900000000003</v>
      </c>
      <c r="D22" s="49">
        <f>D23+D26</f>
        <v>17564</v>
      </c>
      <c r="E22" s="49">
        <f>E23</f>
        <v>0</v>
      </c>
      <c r="F22" s="49">
        <f>F23+F26</f>
        <v>1428.7900000000002</v>
      </c>
      <c r="G22" s="43"/>
      <c r="H22" s="43"/>
    </row>
    <row r="23" spans="2:8" x14ac:dyDescent="0.25">
      <c r="B23" s="25" t="s">
        <v>146</v>
      </c>
      <c r="C23" s="43">
        <v>5030.8900000000003</v>
      </c>
      <c r="D23" s="42">
        <f>D24+D25</f>
        <v>17564</v>
      </c>
      <c r="E23" s="42">
        <f>E24+E25</f>
        <v>0</v>
      </c>
      <c r="F23" s="42">
        <f>F24+F25</f>
        <v>350.66</v>
      </c>
      <c r="G23" s="43"/>
      <c r="H23" s="43"/>
    </row>
    <row r="24" spans="2:8" x14ac:dyDescent="0.25">
      <c r="B24" s="25" t="s">
        <v>147</v>
      </c>
      <c r="C24" s="42">
        <f t="shared" ref="C24" si="3">C25</f>
        <v>0</v>
      </c>
      <c r="D24" s="42">
        <v>0</v>
      </c>
      <c r="E24" s="44">
        <v>0</v>
      </c>
      <c r="F24" s="43">
        <v>0</v>
      </c>
      <c r="G24" s="43"/>
      <c r="H24" s="43"/>
    </row>
    <row r="25" spans="2:8" x14ac:dyDescent="0.25">
      <c r="B25" s="25" t="s">
        <v>148</v>
      </c>
      <c r="C25" s="42">
        <f t="shared" ref="C25" si="4">C26+C27</f>
        <v>0</v>
      </c>
      <c r="D25" s="42">
        <v>17564</v>
      </c>
      <c r="E25" s="44"/>
      <c r="F25" s="43">
        <v>350.66</v>
      </c>
      <c r="G25" s="43"/>
      <c r="H25" s="43"/>
    </row>
    <row r="26" spans="2:8" ht="25.5" x14ac:dyDescent="0.25">
      <c r="B26" s="25" t="s">
        <v>159</v>
      </c>
      <c r="C26" s="43">
        <v>0</v>
      </c>
      <c r="D26" s="42">
        <f>D27</f>
        <v>0</v>
      </c>
      <c r="E26" s="42">
        <f t="shared" ref="E26:F26" si="5">E27</f>
        <v>0</v>
      </c>
      <c r="F26" s="42">
        <f t="shared" si="5"/>
        <v>1078.1300000000001</v>
      </c>
      <c r="G26" s="43"/>
      <c r="H26" s="43"/>
    </row>
    <row r="27" spans="2:8" ht="25.5" x14ac:dyDescent="0.25">
      <c r="B27" s="25" t="s">
        <v>156</v>
      </c>
      <c r="C27" s="43">
        <v>0</v>
      </c>
      <c r="D27" s="42"/>
      <c r="E27" s="44">
        <v>0</v>
      </c>
      <c r="F27" s="43">
        <v>1078.1300000000001</v>
      </c>
      <c r="G27" s="43"/>
      <c r="H27" s="43"/>
    </row>
    <row r="28" spans="2:8" x14ac:dyDescent="0.25">
      <c r="B28" s="6" t="s">
        <v>137</v>
      </c>
      <c r="C28" s="48">
        <f>C29+C34</f>
        <v>43430</v>
      </c>
      <c r="D28" s="48">
        <f>D29+D37</f>
        <v>96496</v>
      </c>
      <c r="E28" s="48">
        <f>E29+E37</f>
        <v>0</v>
      </c>
      <c r="F28" s="48">
        <f>F29+F37</f>
        <v>91443.6</v>
      </c>
      <c r="G28" s="43">
        <f>F28/C28*100</f>
        <v>210.55399493437719</v>
      </c>
      <c r="H28" s="43">
        <f>F28/D28*100</f>
        <v>94.764135300945114</v>
      </c>
    </row>
    <row r="29" spans="2:8" x14ac:dyDescent="0.25">
      <c r="B29" s="46" t="s">
        <v>140</v>
      </c>
      <c r="C29" s="48">
        <f>C30</f>
        <v>43430</v>
      </c>
      <c r="D29" s="48">
        <f>D30+D34</f>
        <v>88600</v>
      </c>
      <c r="E29" s="48">
        <f>E30</f>
        <v>0</v>
      </c>
      <c r="F29" s="48">
        <f>F30+F34</f>
        <v>88600</v>
      </c>
      <c r="G29" s="43"/>
      <c r="H29" s="43"/>
    </row>
    <row r="30" spans="2:8" x14ac:dyDescent="0.25">
      <c r="B30" s="25" t="s">
        <v>146</v>
      </c>
      <c r="C30" s="43">
        <f>C31+C32+C33</f>
        <v>43430</v>
      </c>
      <c r="D30" s="43">
        <f>D31+D32+D33</f>
        <v>62600</v>
      </c>
      <c r="E30" s="43">
        <f>E31+E32+E33</f>
        <v>0</v>
      </c>
      <c r="F30" s="43">
        <f>F31+F32+F33</f>
        <v>62600</v>
      </c>
      <c r="G30" s="43"/>
      <c r="H30" s="43"/>
    </row>
    <row r="31" spans="2:8" x14ac:dyDescent="0.25">
      <c r="B31" s="25" t="s">
        <v>147</v>
      </c>
      <c r="C31" s="43">
        <v>0</v>
      </c>
      <c r="D31" s="42">
        <v>0</v>
      </c>
      <c r="E31" s="44"/>
      <c r="F31" s="43">
        <v>0</v>
      </c>
      <c r="G31" s="43"/>
      <c r="H31" s="43"/>
    </row>
    <row r="32" spans="2:8" x14ac:dyDescent="0.25">
      <c r="B32" s="25" t="s">
        <v>148</v>
      </c>
      <c r="C32" s="43">
        <v>42730</v>
      </c>
      <c r="D32" s="42">
        <v>61600</v>
      </c>
      <c r="E32" s="44"/>
      <c r="F32" s="43">
        <v>61600</v>
      </c>
      <c r="G32" s="43"/>
      <c r="H32" s="43"/>
    </row>
    <row r="33" spans="2:8" x14ac:dyDescent="0.25">
      <c r="B33" s="25" t="s">
        <v>149</v>
      </c>
      <c r="C33" s="43">
        <v>700</v>
      </c>
      <c r="D33" s="42">
        <v>1000</v>
      </c>
      <c r="E33" s="44">
        <v>0</v>
      </c>
      <c r="F33" s="43">
        <v>1000</v>
      </c>
      <c r="G33" s="43"/>
      <c r="H33" s="43"/>
    </row>
    <row r="34" spans="2:8" ht="25.5" x14ac:dyDescent="0.25">
      <c r="B34" s="25" t="s">
        <v>159</v>
      </c>
      <c r="C34" s="48">
        <f>C35</f>
        <v>0</v>
      </c>
      <c r="D34" s="42">
        <f>D35+D36</f>
        <v>26000</v>
      </c>
      <c r="E34" s="42">
        <f t="shared" ref="E34:F34" si="6">E35+E36</f>
        <v>0</v>
      </c>
      <c r="F34" s="42">
        <f t="shared" si="6"/>
        <v>26000</v>
      </c>
      <c r="G34" s="43"/>
      <c r="H34" s="43"/>
    </row>
    <row r="35" spans="2:8" ht="25.5" x14ac:dyDescent="0.25">
      <c r="B35" s="25" t="s">
        <v>156</v>
      </c>
      <c r="C35" s="43">
        <f>C36+C37</f>
        <v>0</v>
      </c>
      <c r="D35" s="42">
        <v>26000</v>
      </c>
      <c r="E35" s="44"/>
      <c r="F35" s="43">
        <v>26000</v>
      </c>
      <c r="G35" s="43"/>
      <c r="H35" s="43"/>
    </row>
    <row r="36" spans="2:8" ht="25.5" x14ac:dyDescent="0.25">
      <c r="B36" s="25" t="s">
        <v>287</v>
      </c>
      <c r="C36" s="43">
        <v>0</v>
      </c>
      <c r="D36" s="42">
        <v>0</v>
      </c>
      <c r="E36" s="44"/>
      <c r="F36" s="43"/>
      <c r="G36" s="43"/>
      <c r="H36" s="43"/>
    </row>
    <row r="37" spans="2:8" ht="28.5" customHeight="1" x14ac:dyDescent="0.25">
      <c r="B37" s="46" t="s">
        <v>153</v>
      </c>
      <c r="C37" s="43">
        <v>0</v>
      </c>
      <c r="D37" s="48">
        <f>D38</f>
        <v>7896</v>
      </c>
      <c r="E37" s="48">
        <f>E38</f>
        <v>0</v>
      </c>
      <c r="F37" s="48">
        <f>F38</f>
        <v>2843.6</v>
      </c>
      <c r="G37" s="43" t="e">
        <f>F37/C37*100</f>
        <v>#DIV/0!</v>
      </c>
      <c r="H37" s="43">
        <f>F37/D37*100</f>
        <v>36.013171225937185</v>
      </c>
    </row>
    <row r="38" spans="2:8" x14ac:dyDescent="0.25">
      <c r="B38" s="25" t="s">
        <v>146</v>
      </c>
      <c r="C38" s="48">
        <f>C45+C49+C57+C64+C39</f>
        <v>694009.71</v>
      </c>
      <c r="D38" s="43">
        <f>D39+D40</f>
        <v>7896</v>
      </c>
      <c r="E38" s="43">
        <f>E39+E40</f>
        <v>0</v>
      </c>
      <c r="F38" s="43">
        <f>F39+F40</f>
        <v>2843.6</v>
      </c>
      <c r="G38" s="43"/>
      <c r="H38" s="43"/>
    </row>
    <row r="39" spans="2:8" x14ac:dyDescent="0.25">
      <c r="B39" s="25" t="s">
        <v>147</v>
      </c>
      <c r="C39" s="48">
        <f>C40</f>
        <v>2600</v>
      </c>
      <c r="D39" s="42">
        <v>0</v>
      </c>
      <c r="E39" s="44"/>
      <c r="F39" s="43">
        <v>0</v>
      </c>
      <c r="G39" s="43"/>
      <c r="H39" s="43"/>
    </row>
    <row r="40" spans="2:8" ht="15.75" customHeight="1" x14ac:dyDescent="0.25">
      <c r="B40" s="25" t="s">
        <v>148</v>
      </c>
      <c r="C40" s="96">
        <f>C41+C44</f>
        <v>2600</v>
      </c>
      <c r="D40" s="42">
        <v>7896</v>
      </c>
      <c r="E40" s="44"/>
      <c r="F40" s="43">
        <v>2843.6</v>
      </c>
      <c r="G40" s="43"/>
      <c r="H40" s="43"/>
    </row>
    <row r="41" spans="2:8" ht="18.75" customHeight="1" x14ac:dyDescent="0.25">
      <c r="B41" s="47" t="s">
        <v>138</v>
      </c>
      <c r="C41" s="96">
        <v>2400</v>
      </c>
      <c r="D41" s="48">
        <f>D44+D48+D56+D63+D42</f>
        <v>1083648</v>
      </c>
      <c r="E41" s="48">
        <f>E44+E48+E56+E63</f>
        <v>0</v>
      </c>
      <c r="F41" s="48">
        <f>F44+F48+F56+F63</f>
        <v>892674.39</v>
      </c>
      <c r="G41" s="43">
        <f>F41/C41*100</f>
        <v>37194.766250000001</v>
      </c>
      <c r="H41" s="43">
        <f>F41/D41*100</f>
        <v>82.376785635187815</v>
      </c>
    </row>
    <row r="42" spans="2:8" ht="18.75" customHeight="1" x14ac:dyDescent="0.25">
      <c r="B42" s="47" t="s">
        <v>314</v>
      </c>
      <c r="C42" s="96"/>
      <c r="D42" s="48">
        <f>D43</f>
        <v>6900</v>
      </c>
      <c r="E42" s="48"/>
      <c r="F42" s="48"/>
      <c r="G42" s="43"/>
      <c r="H42" s="43"/>
    </row>
    <row r="43" spans="2:8" ht="18.75" customHeight="1" x14ac:dyDescent="0.25">
      <c r="B43" s="25" t="s">
        <v>315</v>
      </c>
      <c r="C43" s="96"/>
      <c r="D43" s="96">
        <v>6900</v>
      </c>
      <c r="E43" s="48"/>
      <c r="F43" s="48"/>
      <c r="G43" s="43"/>
      <c r="H43" s="43"/>
    </row>
    <row r="44" spans="2:8" ht="16.5" customHeight="1" x14ac:dyDescent="0.25">
      <c r="B44" s="46" t="s">
        <v>143</v>
      </c>
      <c r="C44" s="96">
        <v>200</v>
      </c>
      <c r="D44" s="48">
        <f>D45</f>
        <v>21569</v>
      </c>
      <c r="E44" s="48">
        <f>E45</f>
        <v>0</v>
      </c>
      <c r="F44" s="48">
        <f>F45</f>
        <v>22136.230000000003</v>
      </c>
      <c r="G44" s="43"/>
      <c r="H44" s="43"/>
    </row>
    <row r="45" spans="2:8" ht="15" customHeight="1" x14ac:dyDescent="0.25">
      <c r="B45" s="25" t="s">
        <v>146</v>
      </c>
      <c r="C45" s="48">
        <f>C46</f>
        <v>7931.01</v>
      </c>
      <c r="D45" s="43">
        <f>D46+D47</f>
        <v>21569</v>
      </c>
      <c r="E45" s="43">
        <f>E46+E47</f>
        <v>0</v>
      </c>
      <c r="F45" s="43">
        <f>F46+F47</f>
        <v>22136.230000000003</v>
      </c>
      <c r="G45" s="43"/>
      <c r="H45" s="43"/>
    </row>
    <row r="46" spans="2:8" ht="15.75" customHeight="1" x14ac:dyDescent="0.25">
      <c r="B46" s="25" t="s">
        <v>147</v>
      </c>
      <c r="C46" s="43">
        <f>C47+C48</f>
        <v>7931.01</v>
      </c>
      <c r="D46" s="42">
        <v>20347</v>
      </c>
      <c r="E46" s="44"/>
      <c r="F46" s="43">
        <v>21001.65</v>
      </c>
      <c r="G46" s="43"/>
      <c r="H46" s="43"/>
    </row>
    <row r="47" spans="2:8" ht="17.25" customHeight="1" x14ac:dyDescent="0.25">
      <c r="B47" s="25" t="s">
        <v>148</v>
      </c>
      <c r="C47" s="43">
        <v>7598.5</v>
      </c>
      <c r="D47" s="42">
        <v>1222</v>
      </c>
      <c r="E47" s="44">
        <v>0</v>
      </c>
      <c r="F47" s="43">
        <v>1134.58</v>
      </c>
      <c r="G47" s="43"/>
      <c r="H47" s="43"/>
    </row>
    <row r="48" spans="2:8" ht="15.75" customHeight="1" x14ac:dyDescent="0.25">
      <c r="B48" s="47" t="s">
        <v>151</v>
      </c>
      <c r="C48" s="43">
        <v>332.51</v>
      </c>
      <c r="D48" s="48">
        <f>D49+D54</f>
        <v>865731</v>
      </c>
      <c r="E48" s="48">
        <f>E49+E54</f>
        <v>0</v>
      </c>
      <c r="F48" s="48">
        <f>F49+F54</f>
        <v>806926.01</v>
      </c>
      <c r="G48" s="43">
        <f t="shared" ref="G48:G56" si="7">F48/C48*100</f>
        <v>242677.21572283539</v>
      </c>
      <c r="H48" s="43">
        <f t="shared" ref="H48:H56" si="8">F48/D48*100</f>
        <v>93.207475532238078</v>
      </c>
    </row>
    <row r="49" spans="2:8" ht="16.5" customHeight="1" x14ac:dyDescent="0.25">
      <c r="B49" s="25" t="s">
        <v>146</v>
      </c>
      <c r="C49" s="48">
        <f t="shared" ref="C49" si="9">C50+C55</f>
        <v>611715.94999999995</v>
      </c>
      <c r="D49" s="43">
        <f>D50+D51+D52+D53</f>
        <v>865081</v>
      </c>
      <c r="E49" s="43">
        <f>E50+E51+E52+E53+E55</f>
        <v>0</v>
      </c>
      <c r="F49" s="43">
        <f>F50+F51+F52+F53</f>
        <v>805915.78</v>
      </c>
      <c r="G49" s="43"/>
      <c r="H49" s="43"/>
    </row>
    <row r="50" spans="2:8" ht="15" customHeight="1" x14ac:dyDescent="0.25">
      <c r="B50" s="25" t="s">
        <v>147</v>
      </c>
      <c r="C50" s="43">
        <f>C51+C52+C53+C54</f>
        <v>610584.26</v>
      </c>
      <c r="D50" s="42">
        <v>858730</v>
      </c>
      <c r="E50" s="44"/>
      <c r="F50" s="43">
        <v>796192.8</v>
      </c>
      <c r="G50" s="43"/>
      <c r="H50" s="43"/>
    </row>
    <row r="51" spans="2:8" ht="15.75" customHeight="1" x14ac:dyDescent="0.25">
      <c r="B51" s="25" t="s">
        <v>148</v>
      </c>
      <c r="C51" s="43">
        <v>605707.15</v>
      </c>
      <c r="D51" s="42">
        <v>6090</v>
      </c>
      <c r="E51" s="44"/>
      <c r="F51" s="43">
        <v>9461.98</v>
      </c>
      <c r="G51" s="43"/>
      <c r="H51" s="43"/>
    </row>
    <row r="52" spans="2:8" ht="15.75" customHeight="1" x14ac:dyDescent="0.25">
      <c r="B52" s="25" t="s">
        <v>149</v>
      </c>
      <c r="C52" s="43">
        <v>4715.1099999999997</v>
      </c>
      <c r="D52" s="42">
        <v>0</v>
      </c>
      <c r="E52" s="44"/>
      <c r="F52" s="43">
        <v>0</v>
      </c>
      <c r="G52" s="43"/>
      <c r="H52" s="43"/>
    </row>
    <row r="53" spans="2:8" ht="15" customHeight="1" x14ac:dyDescent="0.25">
      <c r="B53" s="25" t="s">
        <v>152</v>
      </c>
      <c r="C53" s="43">
        <v>0</v>
      </c>
      <c r="D53" s="42">
        <v>261</v>
      </c>
      <c r="E53" s="44"/>
      <c r="F53" s="43">
        <v>261</v>
      </c>
      <c r="G53" s="43"/>
      <c r="H53" s="43"/>
    </row>
    <row r="54" spans="2:8" ht="24.75" customHeight="1" x14ac:dyDescent="0.25">
      <c r="B54" s="25" t="s">
        <v>159</v>
      </c>
      <c r="C54" s="43">
        <v>162</v>
      </c>
      <c r="D54" s="42">
        <f>D55</f>
        <v>650</v>
      </c>
      <c r="E54" s="42">
        <f>E55</f>
        <v>0</v>
      </c>
      <c r="F54" s="42">
        <f>F55</f>
        <v>1010.23</v>
      </c>
      <c r="G54" s="43"/>
      <c r="H54" s="43"/>
    </row>
    <row r="55" spans="2:8" ht="26.25" customHeight="1" x14ac:dyDescent="0.25">
      <c r="B55" s="25" t="s">
        <v>156</v>
      </c>
      <c r="C55" s="42">
        <f t="shared" ref="C55" si="10">C56</f>
        <v>1131.69</v>
      </c>
      <c r="D55" s="42">
        <v>650</v>
      </c>
      <c r="E55" s="44"/>
      <c r="F55" s="43">
        <v>1010.23</v>
      </c>
      <c r="G55" s="43"/>
      <c r="H55" s="43"/>
    </row>
    <row r="56" spans="2:8" ht="25.5" x14ac:dyDescent="0.25">
      <c r="B56" s="46" t="s">
        <v>154</v>
      </c>
      <c r="C56" s="43">
        <v>1131.69</v>
      </c>
      <c r="D56" s="48">
        <f>D57</f>
        <v>138847</v>
      </c>
      <c r="E56" s="48">
        <f>E57</f>
        <v>0</v>
      </c>
      <c r="F56" s="48">
        <f>F57</f>
        <v>11021</v>
      </c>
      <c r="G56" s="43">
        <f t="shared" si="7"/>
        <v>973.85326370295752</v>
      </c>
      <c r="H56" s="43">
        <f t="shared" si="8"/>
        <v>7.9375139542085886</v>
      </c>
    </row>
    <row r="57" spans="2:8" x14ac:dyDescent="0.25">
      <c r="B57" s="25" t="s">
        <v>146</v>
      </c>
      <c r="C57" s="48">
        <f>C58</f>
        <v>71762.75</v>
      </c>
      <c r="D57" s="43">
        <f>D58+D59+D60</f>
        <v>138847</v>
      </c>
      <c r="E57" s="43">
        <f>E58+E59+E60</f>
        <v>0</v>
      </c>
      <c r="F57" s="43">
        <f>F58+F59+F60</f>
        <v>11021</v>
      </c>
      <c r="G57" s="43"/>
      <c r="H57" s="43"/>
    </row>
    <row r="58" spans="2:8" x14ac:dyDescent="0.25">
      <c r="B58" s="25" t="s">
        <v>147</v>
      </c>
      <c r="C58" s="43">
        <f>C59+C60+C61</f>
        <v>71762.75</v>
      </c>
      <c r="D58" s="42">
        <v>0</v>
      </c>
      <c r="E58" s="44"/>
      <c r="F58" s="43">
        <v>387.95</v>
      </c>
      <c r="G58" s="43"/>
      <c r="H58" s="43"/>
    </row>
    <row r="59" spans="2:8" x14ac:dyDescent="0.25">
      <c r="B59" s="25" t="s">
        <v>148</v>
      </c>
      <c r="C59" s="43">
        <v>484.05</v>
      </c>
      <c r="D59" s="42">
        <v>138847</v>
      </c>
      <c r="E59" s="44"/>
      <c r="F59" s="43">
        <v>10633.05</v>
      </c>
      <c r="G59" s="43"/>
      <c r="H59" s="43"/>
    </row>
    <row r="60" spans="2:8" x14ac:dyDescent="0.25">
      <c r="B60" s="25" t="s">
        <v>149</v>
      </c>
      <c r="C60" s="43">
        <v>71278.7</v>
      </c>
      <c r="D60" s="42"/>
      <c r="E60" s="44"/>
      <c r="F60" s="43">
        <v>0</v>
      </c>
      <c r="G60" s="43"/>
      <c r="H60" s="43"/>
    </row>
    <row r="61" spans="2:8" ht="25.5" x14ac:dyDescent="0.25">
      <c r="B61" s="25" t="s">
        <v>159</v>
      </c>
      <c r="C61" s="43">
        <v>0</v>
      </c>
      <c r="D61" s="42">
        <f t="shared" ref="D61:F61" si="11">D62</f>
        <v>0</v>
      </c>
      <c r="E61" s="42">
        <f t="shared" si="11"/>
        <v>0</v>
      </c>
      <c r="F61" s="42">
        <f t="shared" si="11"/>
        <v>0</v>
      </c>
      <c r="G61" s="43"/>
      <c r="H61" s="43"/>
    </row>
    <row r="62" spans="2:8" ht="25.5" x14ac:dyDescent="0.25">
      <c r="B62" s="25" t="s">
        <v>156</v>
      </c>
      <c r="C62" s="43"/>
      <c r="D62" s="42">
        <v>0</v>
      </c>
      <c r="E62" s="44"/>
      <c r="F62" s="43">
        <v>0</v>
      </c>
      <c r="G62" s="43"/>
      <c r="H62" s="43"/>
    </row>
    <row r="63" spans="2:8" ht="25.5" x14ac:dyDescent="0.25">
      <c r="B63" s="46" t="s">
        <v>157</v>
      </c>
      <c r="C63" s="43"/>
      <c r="D63" s="48">
        <f>D64</f>
        <v>50601</v>
      </c>
      <c r="E63" s="48">
        <f>E64</f>
        <v>0</v>
      </c>
      <c r="F63" s="48">
        <f>F64</f>
        <v>52591.15</v>
      </c>
      <c r="G63" s="43" t="e">
        <f t="shared" ref="G63:G67" si="12">F63/C63*100</f>
        <v>#DIV/0!</v>
      </c>
      <c r="H63" s="43">
        <f t="shared" ref="H63:H67" si="13">F63/D63*100</f>
        <v>103.93302503903085</v>
      </c>
    </row>
    <row r="64" spans="2:8" x14ac:dyDescent="0.25">
      <c r="B64" s="25" t="s">
        <v>146</v>
      </c>
      <c r="C64" s="48">
        <f>C65</f>
        <v>0</v>
      </c>
      <c r="D64" s="43">
        <f>D65+D66</f>
        <v>50601</v>
      </c>
      <c r="E64" s="43">
        <f>E65+E66</f>
        <v>0</v>
      </c>
      <c r="F64" s="43">
        <f>F65+F66</f>
        <v>52591.15</v>
      </c>
      <c r="G64" s="43"/>
      <c r="H64" s="43"/>
    </row>
    <row r="65" spans="2:8" x14ac:dyDescent="0.25">
      <c r="B65" s="25" t="s">
        <v>147</v>
      </c>
      <c r="C65" s="43">
        <f>C66+C67</f>
        <v>0</v>
      </c>
      <c r="D65" s="42"/>
      <c r="E65" s="44"/>
      <c r="F65" s="43">
        <v>0</v>
      </c>
      <c r="G65" s="43"/>
      <c r="H65" s="43"/>
    </row>
    <row r="66" spans="2:8" x14ac:dyDescent="0.25">
      <c r="B66" s="25" t="s">
        <v>148</v>
      </c>
      <c r="C66" s="43">
        <v>0</v>
      </c>
      <c r="D66" s="42">
        <v>50601</v>
      </c>
      <c r="E66" s="44"/>
      <c r="F66" s="43">
        <v>52591.15</v>
      </c>
      <c r="G66" s="43"/>
      <c r="H66" s="43"/>
    </row>
    <row r="67" spans="2:8" x14ac:dyDescent="0.25">
      <c r="B67" s="46" t="s">
        <v>141</v>
      </c>
      <c r="C67" s="43">
        <v>0</v>
      </c>
      <c r="D67" s="48">
        <f t="shared" ref="D67:E68" si="14">D68</f>
        <v>3000</v>
      </c>
      <c r="E67" s="48">
        <f t="shared" si="14"/>
        <v>0</v>
      </c>
      <c r="F67" s="48">
        <f>F68</f>
        <v>0</v>
      </c>
      <c r="G67" s="43" t="e">
        <f t="shared" si="12"/>
        <v>#DIV/0!</v>
      </c>
      <c r="H67" s="43">
        <f t="shared" si="13"/>
        <v>0</v>
      </c>
    </row>
    <row r="68" spans="2:8" x14ac:dyDescent="0.25">
      <c r="B68" s="46" t="s">
        <v>142</v>
      </c>
      <c r="C68" s="48">
        <f>C69</f>
        <v>0</v>
      </c>
      <c r="D68" s="43">
        <f t="shared" si="14"/>
        <v>3000</v>
      </c>
      <c r="E68" s="43">
        <f t="shared" si="14"/>
        <v>0</v>
      </c>
      <c r="F68" s="43">
        <f>F69</f>
        <v>0</v>
      </c>
      <c r="G68" s="43"/>
      <c r="H68" s="43"/>
    </row>
    <row r="69" spans="2:8" x14ac:dyDescent="0.25">
      <c r="B69" s="25" t="s">
        <v>146</v>
      </c>
      <c r="C69" s="43">
        <f>C70</f>
        <v>0</v>
      </c>
      <c r="D69" s="43">
        <f>D70+D71</f>
        <v>3000</v>
      </c>
      <c r="E69" s="43">
        <f>E70+E71</f>
        <v>0</v>
      </c>
      <c r="F69" s="43">
        <f>F70+F71</f>
        <v>0</v>
      </c>
      <c r="G69" s="43"/>
      <c r="H69" s="43"/>
    </row>
    <row r="70" spans="2:8" x14ac:dyDescent="0.25">
      <c r="B70" s="25" t="s">
        <v>147</v>
      </c>
      <c r="C70" s="43">
        <f>C71+C72</f>
        <v>0</v>
      </c>
      <c r="D70" s="42"/>
      <c r="E70" s="44"/>
      <c r="F70" s="43">
        <v>0</v>
      </c>
      <c r="G70" s="43"/>
      <c r="H70" s="43"/>
    </row>
    <row r="71" spans="2:8" x14ac:dyDescent="0.25">
      <c r="B71" s="25" t="s">
        <v>148</v>
      </c>
      <c r="C71" s="43">
        <v>0</v>
      </c>
      <c r="D71" s="42">
        <v>3000</v>
      </c>
      <c r="E71" s="44">
        <v>0</v>
      </c>
      <c r="F71" s="43">
        <v>0</v>
      </c>
      <c r="G71" s="43"/>
      <c r="H71" s="43"/>
    </row>
    <row r="72" spans="2:8" ht="25.5" x14ac:dyDescent="0.25">
      <c r="B72" s="6" t="s">
        <v>144</v>
      </c>
      <c r="C72" s="43">
        <v>0</v>
      </c>
      <c r="D72" s="43">
        <f>D73</f>
        <v>0</v>
      </c>
      <c r="E72" s="43">
        <f>E73</f>
        <v>0</v>
      </c>
      <c r="F72" s="43">
        <f>F73</f>
        <v>0</v>
      </c>
      <c r="G72" s="43"/>
      <c r="H72" s="43"/>
    </row>
    <row r="73" spans="2:8" ht="25.5" x14ac:dyDescent="0.25">
      <c r="B73" s="24" t="s">
        <v>145</v>
      </c>
      <c r="C73" s="43">
        <f>C74</f>
        <v>0</v>
      </c>
      <c r="D73" s="43">
        <v>0</v>
      </c>
      <c r="E73" s="43">
        <v>0</v>
      </c>
      <c r="F73" s="43">
        <v>0</v>
      </c>
      <c r="G73" s="43"/>
      <c r="H73" s="43"/>
    </row>
    <row r="74" spans="2:8" x14ac:dyDescent="0.25">
      <c r="B74" s="53"/>
      <c r="C74" s="53"/>
      <c r="D74" s="54"/>
      <c r="E74" s="54"/>
      <c r="F74" s="54"/>
      <c r="G74" s="55"/>
      <c r="H74" s="55"/>
    </row>
    <row r="75" spans="2:8" ht="15.75" customHeight="1" x14ac:dyDescent="0.25">
      <c r="B75" s="6" t="s">
        <v>47</v>
      </c>
      <c r="C75" s="49" t="e">
        <f>C76+C80+C86+C92+C105+#REF!</f>
        <v>#REF!</v>
      </c>
      <c r="D75" s="49">
        <v>0</v>
      </c>
      <c r="E75" s="49">
        <f>E76+E80+E86+E92+E103+E106</f>
        <v>0</v>
      </c>
      <c r="F75" s="49">
        <v>945173.89</v>
      </c>
      <c r="G75" s="43" t="e">
        <f>F75/C75*100</f>
        <v>#REF!</v>
      </c>
      <c r="H75" s="43" t="e">
        <f>F75/D75*100</f>
        <v>#DIV/0!</v>
      </c>
    </row>
    <row r="76" spans="2:8" ht="15.75" customHeight="1" x14ac:dyDescent="0.25">
      <c r="B76" s="6" t="s">
        <v>37</v>
      </c>
      <c r="C76" s="49">
        <f t="shared" ref="C76:C77" si="15">C77</f>
        <v>4586.55</v>
      </c>
      <c r="D76" s="49">
        <f t="shared" ref="D76:F77" si="16">D77</f>
        <v>0</v>
      </c>
      <c r="E76" s="49">
        <f t="shared" si="16"/>
        <v>0</v>
      </c>
      <c r="F76" s="49">
        <f t="shared" si="16"/>
        <v>26201.19</v>
      </c>
      <c r="G76" s="43">
        <f>F76/C76*100</f>
        <v>571.26140563168383</v>
      </c>
      <c r="H76" s="43" t="e">
        <f>F76/D76*100</f>
        <v>#DIV/0!</v>
      </c>
    </row>
    <row r="77" spans="2:8" x14ac:dyDescent="0.25">
      <c r="B77" s="47" t="s">
        <v>136</v>
      </c>
      <c r="C77" s="49">
        <f t="shared" si="15"/>
        <v>4586.55</v>
      </c>
      <c r="D77" s="49">
        <f t="shared" si="16"/>
        <v>0</v>
      </c>
      <c r="E77" s="49">
        <f t="shared" si="16"/>
        <v>0</v>
      </c>
      <c r="F77" s="49">
        <f>F78+F79</f>
        <v>26201.19</v>
      </c>
      <c r="G77" s="43"/>
      <c r="H77" s="43"/>
    </row>
    <row r="78" spans="2:8" ht="25.5" x14ac:dyDescent="0.25">
      <c r="B78" s="25" t="s">
        <v>160</v>
      </c>
      <c r="C78" s="43">
        <v>4586.55</v>
      </c>
      <c r="D78" s="42">
        <v>0</v>
      </c>
      <c r="E78" s="42">
        <v>0</v>
      </c>
      <c r="F78" s="43">
        <v>26201.19</v>
      </c>
      <c r="G78" s="43"/>
      <c r="H78" s="43"/>
    </row>
    <row r="79" spans="2:8" ht="25.5" x14ac:dyDescent="0.25">
      <c r="B79" s="25" t="s">
        <v>309</v>
      </c>
      <c r="C79" s="43">
        <v>0</v>
      </c>
      <c r="D79" s="42">
        <v>0</v>
      </c>
      <c r="E79" s="42"/>
      <c r="F79" s="43">
        <v>0</v>
      </c>
      <c r="G79" s="43"/>
      <c r="H79" s="43"/>
    </row>
    <row r="80" spans="2:8" x14ac:dyDescent="0.25">
      <c r="B80" s="6" t="s">
        <v>36</v>
      </c>
      <c r="C80" s="49">
        <f t="shared" ref="C80" si="17">C81+C84</f>
        <v>14892.4</v>
      </c>
      <c r="D80" s="49">
        <f>D81+D84</f>
        <v>0</v>
      </c>
      <c r="E80" s="49">
        <f>E81+E84</f>
        <v>0</v>
      </c>
      <c r="F80" s="49">
        <f>F81+F84</f>
        <v>11038.15</v>
      </c>
      <c r="G80" s="43">
        <f>F80/C80*100</f>
        <v>74.119349466842138</v>
      </c>
      <c r="H80" s="43" t="e">
        <f>F80/D80*100</f>
        <v>#DIV/0!</v>
      </c>
    </row>
    <row r="81" spans="2:8" ht="25.5" x14ac:dyDescent="0.25">
      <c r="B81" s="46" t="s">
        <v>139</v>
      </c>
      <c r="C81" s="42">
        <f t="shared" ref="C81" si="18">C83+C82</f>
        <v>14892.4</v>
      </c>
      <c r="D81" s="42">
        <f>D83+D82</f>
        <v>0</v>
      </c>
      <c r="E81" s="42">
        <f>E83+E82</f>
        <v>0</v>
      </c>
      <c r="F81" s="42">
        <f>F83+F82</f>
        <v>11038.15</v>
      </c>
      <c r="G81" s="43"/>
      <c r="H81" s="43"/>
    </row>
    <row r="82" spans="2:8" x14ac:dyDescent="0.25">
      <c r="B82" s="25" t="s">
        <v>161</v>
      </c>
      <c r="C82" s="43">
        <v>59.27</v>
      </c>
      <c r="D82" s="42">
        <v>0</v>
      </c>
      <c r="E82" s="44"/>
      <c r="F82" s="43">
        <v>32.31</v>
      </c>
      <c r="G82" s="43"/>
      <c r="H82" s="43"/>
    </row>
    <row r="83" spans="2:8" ht="25.5" x14ac:dyDescent="0.25">
      <c r="B83" s="25" t="s">
        <v>162</v>
      </c>
      <c r="C83" s="43">
        <v>14833.13</v>
      </c>
      <c r="D83" s="42">
        <v>0</v>
      </c>
      <c r="E83" s="44">
        <v>0</v>
      </c>
      <c r="F83" s="43">
        <v>11005.84</v>
      </c>
      <c r="G83" s="43"/>
      <c r="H83" s="43"/>
    </row>
    <row r="84" spans="2:8" ht="25.5" x14ac:dyDescent="0.25">
      <c r="B84" s="46" t="s">
        <v>158</v>
      </c>
      <c r="C84" s="96">
        <f t="shared" ref="C84" si="19">C85</f>
        <v>0</v>
      </c>
      <c r="D84" s="48">
        <f>D85</f>
        <v>0</v>
      </c>
      <c r="E84" s="48">
        <f>E85</f>
        <v>0</v>
      </c>
      <c r="F84" s="48">
        <f>F85</f>
        <v>0</v>
      </c>
      <c r="G84" s="43"/>
      <c r="H84" s="43"/>
    </row>
    <row r="85" spans="2:8" x14ac:dyDescent="0.25">
      <c r="B85" s="25" t="s">
        <v>163</v>
      </c>
      <c r="C85" s="43">
        <v>0</v>
      </c>
      <c r="D85" s="43">
        <v>0</v>
      </c>
      <c r="E85" s="43">
        <v>0</v>
      </c>
      <c r="F85" s="43">
        <v>0</v>
      </c>
      <c r="G85" s="43"/>
      <c r="H85" s="43"/>
    </row>
    <row r="86" spans="2:8" x14ac:dyDescent="0.25">
      <c r="B86" s="6" t="s">
        <v>137</v>
      </c>
      <c r="C86" s="48">
        <f>C87+C90</f>
        <v>48073.05</v>
      </c>
      <c r="D86" s="48">
        <f>D87+D90</f>
        <v>0</v>
      </c>
      <c r="E86" s="48">
        <f>E87+E90</f>
        <v>0</v>
      </c>
      <c r="F86" s="48">
        <f>F87+F90</f>
        <v>112177.73</v>
      </c>
      <c r="G86" s="43">
        <f>F86/C86*100</f>
        <v>233.3484769533033</v>
      </c>
      <c r="H86" s="43" t="e">
        <f>F86/D86*100</f>
        <v>#DIV/0!</v>
      </c>
    </row>
    <row r="87" spans="2:8" x14ac:dyDescent="0.25">
      <c r="B87" s="46" t="s">
        <v>140</v>
      </c>
      <c r="C87" s="48">
        <f>C88+C89</f>
        <v>46030</v>
      </c>
      <c r="D87" s="48">
        <f t="shared" ref="D87:F87" si="20">D88+D89</f>
        <v>0</v>
      </c>
      <c r="E87" s="48">
        <f t="shared" si="20"/>
        <v>0</v>
      </c>
      <c r="F87" s="48">
        <f t="shared" si="20"/>
        <v>105686.59</v>
      </c>
      <c r="G87" s="43"/>
      <c r="H87" s="43"/>
    </row>
    <row r="88" spans="2:8" ht="25.5" x14ac:dyDescent="0.25">
      <c r="B88" s="25" t="s">
        <v>160</v>
      </c>
      <c r="C88" s="96">
        <v>46030</v>
      </c>
      <c r="D88" s="96">
        <v>0</v>
      </c>
      <c r="E88" s="48"/>
      <c r="F88" s="96">
        <v>79686.59</v>
      </c>
      <c r="G88" s="43"/>
      <c r="H88" s="43"/>
    </row>
    <row r="89" spans="2:8" ht="25.5" x14ac:dyDescent="0.25">
      <c r="B89" s="25" t="s">
        <v>309</v>
      </c>
      <c r="C89" s="96">
        <v>0</v>
      </c>
      <c r="D89" s="96">
        <v>0</v>
      </c>
      <c r="E89" s="48"/>
      <c r="F89" s="96">
        <v>26000</v>
      </c>
      <c r="G89" s="43"/>
      <c r="H89" s="43"/>
    </row>
    <row r="90" spans="2:8" ht="25.5" x14ac:dyDescent="0.25">
      <c r="B90" s="46" t="s">
        <v>153</v>
      </c>
      <c r="C90" s="43">
        <f t="shared" ref="C90" si="21">C91</f>
        <v>2043.05</v>
      </c>
      <c r="D90" s="43">
        <f>D91</f>
        <v>0</v>
      </c>
      <c r="E90" s="43">
        <f>E91</f>
        <v>0</v>
      </c>
      <c r="F90" s="43">
        <f>F91</f>
        <v>6491.14</v>
      </c>
      <c r="G90" s="43"/>
      <c r="H90" s="43"/>
    </row>
    <row r="91" spans="2:8" x14ac:dyDescent="0.25">
      <c r="B91" s="25" t="s">
        <v>164</v>
      </c>
      <c r="C91" s="43">
        <v>2043.05</v>
      </c>
      <c r="D91" s="43">
        <v>0</v>
      </c>
      <c r="E91" s="43"/>
      <c r="F91" s="43">
        <v>6491.14</v>
      </c>
      <c r="G91" s="43"/>
      <c r="H91" s="43"/>
    </row>
    <row r="92" spans="2:8" x14ac:dyDescent="0.25">
      <c r="B92" s="47" t="s">
        <v>138</v>
      </c>
      <c r="C92" s="48">
        <f>C95+C97+C100+C103</f>
        <v>679436.60000000009</v>
      </c>
      <c r="D92" s="48">
        <f>D93+D95+D98+D101</f>
        <v>0</v>
      </c>
      <c r="E92" s="48">
        <f>E93+E95+E98+E101</f>
        <v>0</v>
      </c>
      <c r="F92" s="48">
        <f>F93+F95+F98+F101</f>
        <v>795756.82</v>
      </c>
      <c r="G92" s="43">
        <f>F92/C92*100</f>
        <v>117.12009921161149</v>
      </c>
      <c r="H92" s="43" t="e">
        <f>F92/D92*100</f>
        <v>#DIV/0!</v>
      </c>
    </row>
    <row r="93" spans="2:8" x14ac:dyDescent="0.25">
      <c r="B93" s="46" t="s">
        <v>143</v>
      </c>
      <c r="C93" s="48"/>
      <c r="D93" s="48">
        <f>D94</f>
        <v>0</v>
      </c>
      <c r="E93" s="48">
        <v>0</v>
      </c>
      <c r="F93" s="48">
        <v>0</v>
      </c>
      <c r="G93" s="43"/>
      <c r="H93" s="43"/>
    </row>
    <row r="94" spans="2:8" ht="25.5" x14ac:dyDescent="0.25">
      <c r="B94" s="25" t="s">
        <v>160</v>
      </c>
      <c r="C94" s="48"/>
      <c r="D94" s="96">
        <v>0</v>
      </c>
      <c r="E94" s="48"/>
      <c r="F94" s="48"/>
      <c r="G94" s="43"/>
      <c r="H94" s="43"/>
    </row>
    <row r="95" spans="2:8" x14ac:dyDescent="0.25">
      <c r="B95" s="47" t="s">
        <v>151</v>
      </c>
      <c r="C95" s="48">
        <f>C96</f>
        <v>7931.01</v>
      </c>
      <c r="D95" s="48">
        <f>D96+D97</f>
        <v>0</v>
      </c>
      <c r="E95" s="48">
        <f>E96+E97</f>
        <v>0</v>
      </c>
      <c r="F95" s="48">
        <f>F96+F97</f>
        <v>741118.82</v>
      </c>
      <c r="G95" s="43">
        <f t="shared" ref="G95:G106" si="22">F95/C95*100</f>
        <v>9344.5704897610776</v>
      </c>
      <c r="H95" s="43" t="e">
        <f t="shared" ref="H95:H106" si="23">F95/D95*100</f>
        <v>#DIV/0!</v>
      </c>
    </row>
    <row r="96" spans="2:8" x14ac:dyDescent="0.25">
      <c r="B96" s="25" t="s">
        <v>165</v>
      </c>
      <c r="C96" s="96">
        <v>7931.01</v>
      </c>
      <c r="D96" s="43"/>
      <c r="E96" s="43"/>
      <c r="F96" s="43">
        <v>0</v>
      </c>
      <c r="G96" s="43"/>
      <c r="H96" s="43"/>
    </row>
    <row r="97" spans="2:8" ht="25.5" x14ac:dyDescent="0.25">
      <c r="B97" s="25" t="s">
        <v>166</v>
      </c>
      <c r="C97" s="96">
        <f t="shared" ref="C97" si="24">C98+C99</f>
        <v>610940.29</v>
      </c>
      <c r="D97" s="43">
        <v>0</v>
      </c>
      <c r="E97" s="43"/>
      <c r="F97" s="43">
        <v>741118.82</v>
      </c>
      <c r="G97" s="43"/>
      <c r="H97" s="43"/>
    </row>
    <row r="98" spans="2:8" ht="25.5" x14ac:dyDescent="0.25">
      <c r="B98" s="46" t="s">
        <v>154</v>
      </c>
      <c r="C98" s="43">
        <v>0</v>
      </c>
      <c r="D98" s="48">
        <f>D99+D100</f>
        <v>0</v>
      </c>
      <c r="E98" s="48">
        <f>E99+E100</f>
        <v>0</v>
      </c>
      <c r="F98" s="48">
        <f>F99+F100</f>
        <v>54638</v>
      </c>
      <c r="G98" s="43" t="e">
        <f t="shared" si="22"/>
        <v>#DIV/0!</v>
      </c>
      <c r="H98" s="43" t="e">
        <f t="shared" si="23"/>
        <v>#DIV/0!</v>
      </c>
    </row>
    <row r="99" spans="2:8" ht="25.5" x14ac:dyDescent="0.25">
      <c r="B99" s="25" t="s">
        <v>167</v>
      </c>
      <c r="C99" s="43">
        <v>610940.29</v>
      </c>
      <c r="D99" s="43">
        <v>0</v>
      </c>
      <c r="E99" s="43"/>
      <c r="F99" s="43">
        <v>51983</v>
      </c>
      <c r="G99" s="43"/>
      <c r="H99" s="43"/>
    </row>
    <row r="100" spans="2:8" ht="25.5" x14ac:dyDescent="0.25">
      <c r="B100" s="25" t="s">
        <v>168</v>
      </c>
      <c r="C100" s="96">
        <f t="shared" ref="C100" si="25">C101+C102</f>
        <v>60565.3</v>
      </c>
      <c r="D100" s="43">
        <v>0</v>
      </c>
      <c r="E100" s="43"/>
      <c r="F100" s="43">
        <v>2655</v>
      </c>
      <c r="G100" s="43"/>
      <c r="H100" s="43"/>
    </row>
    <row r="101" spans="2:8" ht="25.5" x14ac:dyDescent="0.25">
      <c r="B101" s="46" t="s">
        <v>157</v>
      </c>
      <c r="C101" s="43">
        <v>57910.3</v>
      </c>
      <c r="D101" s="48">
        <f>D102</f>
        <v>0</v>
      </c>
      <c r="E101" s="48">
        <f>E102</f>
        <v>0</v>
      </c>
      <c r="F101" s="48">
        <f>F102</f>
        <v>0</v>
      </c>
      <c r="G101" s="43">
        <f t="shared" si="22"/>
        <v>0</v>
      </c>
      <c r="H101" s="43" t="e">
        <f t="shared" si="23"/>
        <v>#DIV/0!</v>
      </c>
    </row>
    <row r="102" spans="2:8" x14ac:dyDescent="0.25">
      <c r="B102" s="25" t="s">
        <v>163</v>
      </c>
      <c r="C102" s="43">
        <v>2655</v>
      </c>
      <c r="D102" s="43"/>
      <c r="E102" s="43"/>
      <c r="F102" s="43">
        <v>0</v>
      </c>
      <c r="G102" s="43"/>
      <c r="H102" s="43"/>
    </row>
    <row r="103" spans="2:8" x14ac:dyDescent="0.25">
      <c r="B103" s="46" t="s">
        <v>141</v>
      </c>
      <c r="C103" s="96">
        <f t="shared" ref="C103" si="26">C104</f>
        <v>0</v>
      </c>
      <c r="D103" s="48">
        <f t="shared" ref="D103:F104" si="27">D104</f>
        <v>0</v>
      </c>
      <c r="E103" s="48">
        <f t="shared" si="27"/>
        <v>0</v>
      </c>
      <c r="F103" s="48">
        <f t="shared" si="27"/>
        <v>0</v>
      </c>
      <c r="G103" s="43" t="e">
        <f t="shared" si="22"/>
        <v>#DIV/0!</v>
      </c>
      <c r="H103" s="43" t="e">
        <f t="shared" si="23"/>
        <v>#DIV/0!</v>
      </c>
    </row>
    <row r="104" spans="2:8" x14ac:dyDescent="0.25">
      <c r="B104" s="46" t="s">
        <v>142</v>
      </c>
      <c r="C104" s="43"/>
      <c r="D104" s="48">
        <f t="shared" si="27"/>
        <v>0</v>
      </c>
      <c r="E104" s="48">
        <f t="shared" si="27"/>
        <v>0</v>
      </c>
      <c r="F104" s="48">
        <f t="shared" si="27"/>
        <v>0</v>
      </c>
      <c r="G104" s="43" t="e">
        <f t="shared" si="22"/>
        <v>#DIV/0!</v>
      </c>
      <c r="H104" s="43" t="e">
        <f t="shared" si="23"/>
        <v>#DIV/0!</v>
      </c>
    </row>
    <row r="105" spans="2:8" ht="25.5" x14ac:dyDescent="0.25">
      <c r="B105" s="25" t="s">
        <v>169</v>
      </c>
      <c r="C105" s="48">
        <f t="shared" ref="C105:C106" si="28">C106</f>
        <v>0</v>
      </c>
      <c r="D105" s="43">
        <v>0</v>
      </c>
      <c r="E105" s="43"/>
      <c r="F105" s="43">
        <v>0</v>
      </c>
      <c r="G105" s="43"/>
      <c r="H105" s="43"/>
    </row>
    <row r="106" spans="2:8" ht="25.5" x14ac:dyDescent="0.25">
      <c r="B106" s="6" t="s">
        <v>144</v>
      </c>
      <c r="C106" s="96">
        <f t="shared" si="28"/>
        <v>0</v>
      </c>
      <c r="D106" s="48">
        <f>D107</f>
        <v>0</v>
      </c>
      <c r="E106" s="48">
        <f>E107</f>
        <v>0</v>
      </c>
      <c r="F106" s="48">
        <f>F107</f>
        <v>0</v>
      </c>
      <c r="G106" s="43" t="e">
        <f t="shared" si="22"/>
        <v>#DIV/0!</v>
      </c>
      <c r="H106" s="43" t="e">
        <f t="shared" si="23"/>
        <v>#DIV/0!</v>
      </c>
    </row>
    <row r="107" spans="2:8" ht="25.5" x14ac:dyDescent="0.25">
      <c r="B107" s="24" t="s">
        <v>145</v>
      </c>
      <c r="C107" s="96"/>
      <c r="D107" s="43">
        <v>0</v>
      </c>
      <c r="E107" s="43"/>
      <c r="F107" s="43">
        <v>0</v>
      </c>
      <c r="G107" s="43"/>
      <c r="H107" s="43"/>
    </row>
  </sheetData>
  <mergeCells count="1">
    <mergeCell ref="B5:H5"/>
  </mergeCells>
  <pageMargins left="0.7" right="0.7" top="0.75" bottom="0.75" header="0.3" footer="0.3"/>
  <pageSetup paperSize="9" scale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D13" sqref="D13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1:7" x14ac:dyDescent="0.25">
      <c r="A1" t="s">
        <v>259</v>
      </c>
    </row>
    <row r="2" spans="1:7" x14ac:dyDescent="0.25">
      <c r="A2" t="s">
        <v>279</v>
      </c>
    </row>
    <row r="3" spans="1:7" x14ac:dyDescent="0.25">
      <c r="A3" t="s">
        <v>280</v>
      </c>
    </row>
    <row r="4" spans="1:7" ht="18" x14ac:dyDescent="0.25">
      <c r="B4" s="14"/>
      <c r="C4" s="14"/>
      <c r="D4" s="14"/>
      <c r="E4" s="3"/>
      <c r="F4" s="3"/>
      <c r="G4" s="3"/>
    </row>
    <row r="5" spans="1:7" ht="15.75" customHeight="1" x14ac:dyDescent="0.25">
      <c r="B5" s="118" t="s">
        <v>45</v>
      </c>
      <c r="C5" s="118"/>
      <c r="D5" s="118"/>
      <c r="E5" s="118"/>
      <c r="F5" s="118"/>
      <c r="G5" s="118"/>
    </row>
    <row r="6" spans="1:7" ht="18" x14ac:dyDescent="0.25">
      <c r="B6" s="32"/>
      <c r="C6" s="32"/>
      <c r="D6" s="32"/>
      <c r="E6" s="33"/>
      <c r="F6" s="33"/>
      <c r="G6" s="33"/>
    </row>
    <row r="7" spans="1:7" ht="31.5" customHeight="1" x14ac:dyDescent="0.25">
      <c r="B7" s="27" t="s">
        <v>8</v>
      </c>
      <c r="C7" s="27" t="s">
        <v>294</v>
      </c>
      <c r="D7" s="27" t="s">
        <v>293</v>
      </c>
      <c r="E7" s="27" t="s">
        <v>295</v>
      </c>
      <c r="F7" s="27" t="s">
        <v>18</v>
      </c>
      <c r="G7" s="27" t="s">
        <v>46</v>
      </c>
    </row>
    <row r="8" spans="1:7" s="21" customFormat="1" ht="11.25" x14ac:dyDescent="0.2">
      <c r="B8" s="28">
        <v>1</v>
      </c>
      <c r="C8" s="28">
        <v>2</v>
      </c>
      <c r="D8" s="28">
        <v>3</v>
      </c>
      <c r="E8" s="28">
        <v>4</v>
      </c>
      <c r="F8" s="28" t="s">
        <v>273</v>
      </c>
      <c r="G8" s="28" t="s">
        <v>274</v>
      </c>
    </row>
    <row r="9" spans="1:7" ht="15.75" customHeight="1" x14ac:dyDescent="0.25">
      <c r="B9" s="6" t="s">
        <v>9</v>
      </c>
      <c r="C9" s="42"/>
      <c r="D9" s="42"/>
      <c r="E9" s="43"/>
      <c r="F9" s="43"/>
      <c r="G9" s="43"/>
    </row>
    <row r="10" spans="1:7" ht="15.75" customHeight="1" x14ac:dyDescent="0.25">
      <c r="B10" s="6" t="s">
        <v>270</v>
      </c>
      <c r="C10" s="42"/>
      <c r="D10" s="42"/>
      <c r="E10" s="43"/>
      <c r="F10" s="43"/>
      <c r="G10" s="43"/>
    </row>
    <row r="11" spans="1:7" x14ac:dyDescent="0.25">
      <c r="B11" s="13" t="s">
        <v>271</v>
      </c>
      <c r="C11" s="42">
        <f>C12</f>
        <v>769899.86</v>
      </c>
      <c r="D11" s="42">
        <f>D12</f>
        <v>1252414</v>
      </c>
      <c r="E11" s="42">
        <f>E12</f>
        <v>1026309.1</v>
      </c>
      <c r="F11" s="42">
        <f>F12</f>
        <v>133.30423257902657</v>
      </c>
      <c r="G11" s="42">
        <f>G12</f>
        <v>81.94647297139764</v>
      </c>
    </row>
    <row r="12" spans="1:7" x14ac:dyDescent="0.25">
      <c r="B12" s="26" t="s">
        <v>272</v>
      </c>
      <c r="C12" s="101">
        <v>769899.86</v>
      </c>
      <c r="D12" s="43">
        <v>1252414</v>
      </c>
      <c r="E12" s="43">
        <v>1026309.1</v>
      </c>
      <c r="F12" s="43">
        <f>E12/C12*100</f>
        <v>133.30423257902657</v>
      </c>
      <c r="G12" s="43">
        <f>E12/D12*100</f>
        <v>81.94647297139764</v>
      </c>
    </row>
    <row r="13" spans="1:7" x14ac:dyDescent="0.25">
      <c r="B13" s="12" t="s">
        <v>17</v>
      </c>
      <c r="C13" s="42"/>
      <c r="D13" s="42"/>
      <c r="E13" s="43"/>
      <c r="F13" s="43"/>
      <c r="G13" s="43"/>
    </row>
  </sheetData>
  <mergeCells count="1">
    <mergeCell ref="B5:G5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workbookViewId="0">
      <selection activeCell="J18" sqref="J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15.75" customHeight="1" x14ac:dyDescent="0.25">
      <c r="B2" s="118" t="s">
        <v>13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8" x14ac:dyDescent="0.25">
      <c r="B3" s="32"/>
      <c r="C3" s="32"/>
      <c r="D3" s="32"/>
      <c r="E3" s="32"/>
      <c r="F3" s="32"/>
      <c r="G3" s="32"/>
      <c r="H3" s="32"/>
      <c r="I3" s="32"/>
      <c r="J3" s="33"/>
      <c r="K3" s="33"/>
      <c r="L3" s="33"/>
    </row>
    <row r="4" spans="2:12" ht="18" customHeight="1" x14ac:dyDescent="0.25">
      <c r="B4" s="118" t="s">
        <v>57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2:12" ht="15.75" customHeight="1" x14ac:dyDescent="0.25">
      <c r="B5" s="118" t="s">
        <v>40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2:12" ht="18" x14ac:dyDescent="0.25">
      <c r="B6" s="32"/>
      <c r="C6" s="32"/>
      <c r="D6" s="32"/>
      <c r="E6" s="32"/>
      <c r="F6" s="32"/>
      <c r="G6" s="32"/>
      <c r="H6" s="32"/>
      <c r="I6" s="32"/>
      <c r="J6" s="33"/>
      <c r="K6" s="33"/>
      <c r="L6" s="33"/>
    </row>
    <row r="7" spans="2:12" ht="29.25" customHeight="1" x14ac:dyDescent="0.25">
      <c r="B7" s="131" t="s">
        <v>8</v>
      </c>
      <c r="C7" s="132"/>
      <c r="D7" s="132"/>
      <c r="E7" s="132"/>
      <c r="F7" s="133"/>
      <c r="G7" s="29" t="s">
        <v>64</v>
      </c>
      <c r="H7" s="29" t="s">
        <v>65</v>
      </c>
      <c r="I7" s="29" t="s">
        <v>66</v>
      </c>
      <c r="J7" s="29" t="s">
        <v>67</v>
      </c>
      <c r="K7" s="29" t="s">
        <v>46</v>
      </c>
      <c r="L7" s="29" t="s">
        <v>46</v>
      </c>
    </row>
    <row r="8" spans="2:12" s="21" customFormat="1" ht="11.25" x14ac:dyDescent="0.2">
      <c r="B8" s="128">
        <v>1</v>
      </c>
      <c r="C8" s="129"/>
      <c r="D8" s="129"/>
      <c r="E8" s="129"/>
      <c r="F8" s="130"/>
      <c r="G8" s="30">
        <v>2</v>
      </c>
      <c r="H8" s="30">
        <v>3</v>
      </c>
      <c r="I8" s="30">
        <v>4</v>
      </c>
      <c r="J8" s="30">
        <v>5</v>
      </c>
      <c r="K8" s="30" t="s">
        <v>20</v>
      </c>
      <c r="L8" s="30" t="s">
        <v>21</v>
      </c>
    </row>
    <row r="9" spans="2:12" ht="25.5" x14ac:dyDescent="0.25">
      <c r="B9" s="6">
        <v>8</v>
      </c>
      <c r="C9" s="6"/>
      <c r="D9" s="6"/>
      <c r="E9" s="6"/>
      <c r="F9" s="6" t="s">
        <v>10</v>
      </c>
      <c r="G9" s="4"/>
      <c r="H9" s="4"/>
      <c r="I9" s="4"/>
      <c r="J9" s="22"/>
      <c r="K9" s="22"/>
      <c r="L9" s="22"/>
    </row>
    <row r="10" spans="2:12" x14ac:dyDescent="0.25">
      <c r="B10" s="6"/>
      <c r="C10" s="11">
        <v>84</v>
      </c>
      <c r="D10" s="11"/>
      <c r="E10" s="11"/>
      <c r="F10" s="11" t="s">
        <v>15</v>
      </c>
      <c r="G10" s="4"/>
      <c r="H10" s="4"/>
      <c r="I10" s="4"/>
      <c r="J10" s="22"/>
      <c r="K10" s="22"/>
      <c r="L10" s="22"/>
    </row>
    <row r="11" spans="2:12" ht="51" x14ac:dyDescent="0.25">
      <c r="B11" s="7"/>
      <c r="C11" s="7"/>
      <c r="D11" s="7">
        <v>841</v>
      </c>
      <c r="E11" s="7"/>
      <c r="F11" s="23" t="s">
        <v>41</v>
      </c>
      <c r="G11" s="4">
        <v>0</v>
      </c>
      <c r="H11" s="4">
        <v>0</v>
      </c>
      <c r="I11" s="4">
        <v>0</v>
      </c>
      <c r="J11" s="22">
        <v>0</v>
      </c>
      <c r="K11" s="22"/>
      <c r="L11" s="22"/>
    </row>
    <row r="12" spans="2:12" ht="25.5" x14ac:dyDescent="0.25">
      <c r="B12" s="7"/>
      <c r="C12" s="7"/>
      <c r="D12" s="7"/>
      <c r="E12" s="7">
        <v>8413</v>
      </c>
      <c r="F12" s="23" t="s">
        <v>42</v>
      </c>
      <c r="G12" s="4">
        <v>0</v>
      </c>
      <c r="H12" s="4">
        <v>0</v>
      </c>
      <c r="I12" s="4">
        <v>0</v>
      </c>
      <c r="J12" s="22">
        <v>0</v>
      </c>
      <c r="K12" s="22"/>
      <c r="L12" s="22"/>
    </row>
    <row r="13" spans="2:12" x14ac:dyDescent="0.25">
      <c r="B13" s="7"/>
      <c r="C13" s="7"/>
      <c r="D13" s="7"/>
      <c r="E13" s="8" t="s">
        <v>26</v>
      </c>
      <c r="F13" s="13"/>
      <c r="G13" s="4"/>
      <c r="H13" s="4"/>
      <c r="I13" s="4"/>
      <c r="J13" s="22"/>
      <c r="K13" s="22"/>
      <c r="L13" s="22"/>
    </row>
    <row r="14" spans="2:12" ht="25.5" x14ac:dyDescent="0.25">
      <c r="B14" s="9">
        <v>5</v>
      </c>
      <c r="C14" s="10"/>
      <c r="D14" s="10"/>
      <c r="E14" s="10"/>
      <c r="F14" s="15" t="s">
        <v>11</v>
      </c>
      <c r="G14" s="4"/>
      <c r="H14" s="4"/>
      <c r="I14" s="4"/>
      <c r="J14" s="22"/>
      <c r="K14" s="22"/>
      <c r="L14" s="22"/>
    </row>
    <row r="15" spans="2:12" ht="25.5" x14ac:dyDescent="0.25">
      <c r="B15" s="11"/>
      <c r="C15" s="11">
        <v>54</v>
      </c>
      <c r="D15" s="11"/>
      <c r="E15" s="11"/>
      <c r="F15" s="16" t="s">
        <v>16</v>
      </c>
      <c r="G15" s="4"/>
      <c r="H15" s="4"/>
      <c r="I15" s="5"/>
      <c r="J15" s="22"/>
      <c r="K15" s="22"/>
      <c r="L15" s="22"/>
    </row>
    <row r="16" spans="2:12" ht="63.75" x14ac:dyDescent="0.25">
      <c r="B16" s="11"/>
      <c r="C16" s="11"/>
      <c r="D16" s="11">
        <v>541</v>
      </c>
      <c r="E16" s="23"/>
      <c r="F16" s="23" t="s">
        <v>43</v>
      </c>
      <c r="G16" s="4">
        <v>0</v>
      </c>
      <c r="H16" s="4">
        <v>0</v>
      </c>
      <c r="I16" s="5">
        <v>0</v>
      </c>
      <c r="J16" s="22">
        <v>0</v>
      </c>
      <c r="K16" s="22"/>
      <c r="L16" s="22"/>
    </row>
    <row r="17" spans="2:12" ht="38.25" x14ac:dyDescent="0.25">
      <c r="B17" s="11"/>
      <c r="C17" s="11"/>
      <c r="D17" s="11"/>
      <c r="E17" s="23">
        <v>5413</v>
      </c>
      <c r="F17" s="23" t="s">
        <v>44</v>
      </c>
      <c r="G17" s="4">
        <v>0</v>
      </c>
      <c r="H17" s="4">
        <v>0</v>
      </c>
      <c r="I17" s="5">
        <v>0</v>
      </c>
      <c r="J17" s="22">
        <v>0</v>
      </c>
      <c r="K17" s="22"/>
      <c r="L17" s="22"/>
    </row>
    <row r="18" spans="2:12" x14ac:dyDescent="0.25">
      <c r="B18" s="12"/>
      <c r="C18" s="10"/>
      <c r="D18" s="10"/>
      <c r="E18" s="10"/>
      <c r="F18" s="15" t="s">
        <v>26</v>
      </c>
      <c r="G18" s="4"/>
      <c r="H18" s="4"/>
      <c r="I18" s="4"/>
      <c r="J18" s="22"/>
      <c r="K18" s="22"/>
      <c r="L18" s="22"/>
    </row>
  </sheetData>
  <mergeCells count="5">
    <mergeCell ref="B7:F7"/>
    <mergeCell ref="B2:L2"/>
    <mergeCell ref="B4:L4"/>
    <mergeCell ref="B5:L5"/>
    <mergeCell ref="B8:F8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abSelected="1" workbookViewId="0">
      <selection activeCell="I10" sqref="I10"/>
    </sheetView>
  </sheetViews>
  <sheetFormatPr defaultRowHeight="15" x14ac:dyDescent="0.25"/>
  <cols>
    <col min="2" max="2" width="11.7109375" customWidth="1"/>
    <col min="3" max="3" width="65.140625" customWidth="1"/>
    <col min="4" max="4" width="14.7109375" customWidth="1"/>
    <col min="5" max="5" width="14.42578125" customWidth="1"/>
    <col min="6" max="6" width="9.140625" customWidth="1"/>
  </cols>
  <sheetData>
    <row r="1" spans="1:22" x14ac:dyDescent="0.25">
      <c r="B1" t="s">
        <v>259</v>
      </c>
    </row>
    <row r="2" spans="1:22" x14ac:dyDescent="0.25">
      <c r="B2" t="s">
        <v>279</v>
      </c>
    </row>
    <row r="3" spans="1:22" ht="18" x14ac:dyDescent="0.25">
      <c r="B3" t="s">
        <v>280</v>
      </c>
      <c r="C3" s="14"/>
      <c r="D3" s="14"/>
      <c r="E3" s="14"/>
      <c r="F3" s="14"/>
    </row>
    <row r="4" spans="1:22" ht="18" customHeight="1" x14ac:dyDescent="0.25">
      <c r="B4" s="134" t="s">
        <v>12</v>
      </c>
      <c r="C4" s="134"/>
      <c r="D4" s="135"/>
      <c r="E4" s="135"/>
      <c r="F4" s="135"/>
    </row>
    <row r="5" spans="1:22" ht="18" x14ac:dyDescent="0.25">
      <c r="B5" s="14"/>
      <c r="C5" s="14"/>
      <c r="D5" s="14"/>
      <c r="E5" s="14"/>
      <c r="F5" s="14"/>
    </row>
    <row r="6" spans="1:22" ht="15.75" x14ac:dyDescent="0.25">
      <c r="B6" s="136" t="s">
        <v>58</v>
      </c>
      <c r="C6" s="136"/>
      <c r="D6" s="136"/>
      <c r="E6" s="136"/>
      <c r="F6" s="136"/>
    </row>
    <row r="7" spans="1:22" ht="18" x14ac:dyDescent="0.25">
      <c r="B7" s="14"/>
      <c r="C7" s="14"/>
      <c r="D7" s="14"/>
      <c r="E7" s="14"/>
      <c r="F7" s="14"/>
    </row>
    <row r="8" spans="1:22" x14ac:dyDescent="0.25">
      <c r="B8" s="131" t="s">
        <v>8</v>
      </c>
      <c r="C8" s="139"/>
      <c r="D8" s="51"/>
      <c r="E8" s="52"/>
      <c r="F8" s="52"/>
    </row>
    <row r="9" spans="1:22" s="21" customFormat="1" ht="15.75" customHeight="1" x14ac:dyDescent="0.2">
      <c r="B9" s="128">
        <v>1</v>
      </c>
      <c r="C9" s="140"/>
      <c r="D9" s="28">
        <v>2</v>
      </c>
      <c r="E9" s="28">
        <v>3</v>
      </c>
      <c r="F9" s="28">
        <v>4</v>
      </c>
    </row>
    <row r="10" spans="1:22" s="21" customFormat="1" ht="32.25" customHeight="1" x14ac:dyDescent="0.2">
      <c r="B10" s="137" t="s">
        <v>259</v>
      </c>
      <c r="C10" s="138"/>
      <c r="D10" s="28" t="s">
        <v>298</v>
      </c>
      <c r="E10" s="28" t="s">
        <v>299</v>
      </c>
      <c r="F10" s="28" t="s">
        <v>263</v>
      </c>
    </row>
    <row r="11" spans="1:22" ht="33" customHeight="1" x14ac:dyDescent="0.25">
      <c r="B11" s="78" t="s">
        <v>170</v>
      </c>
      <c r="C11" s="78" t="s">
        <v>170</v>
      </c>
      <c r="D11" s="56">
        <f>D12+D15+D22+D30+D43</f>
        <v>1252414</v>
      </c>
      <c r="E11" s="56">
        <f>E12+E15+E22+E30+E43</f>
        <v>945173.8899999999</v>
      </c>
      <c r="F11" s="56">
        <f>E11/D11*100</f>
        <v>75.468167075743324</v>
      </c>
    </row>
    <row r="12" spans="1:22" s="59" customFormat="1" x14ac:dyDescent="0.25">
      <c r="A12" s="57"/>
      <c r="B12" s="64" t="s">
        <v>171</v>
      </c>
      <c r="C12" s="64" t="s">
        <v>172</v>
      </c>
      <c r="D12" s="58">
        <f>D13</f>
        <v>27132</v>
      </c>
      <c r="E12" s="58">
        <f>E13</f>
        <v>26201.19</v>
      </c>
      <c r="F12" s="88">
        <f>E12/D12*100</f>
        <v>96.569327731092443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</row>
    <row r="13" spans="1:22" x14ac:dyDescent="0.25">
      <c r="B13" s="91" t="s">
        <v>173</v>
      </c>
      <c r="C13" s="91" t="s">
        <v>172</v>
      </c>
      <c r="D13" s="93">
        <f>D14</f>
        <v>27132</v>
      </c>
      <c r="E13" s="93">
        <f>E14</f>
        <v>26201.19</v>
      </c>
      <c r="F13" s="56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2" ht="30" x14ac:dyDescent="0.25">
      <c r="B14" s="65">
        <v>671</v>
      </c>
      <c r="C14" s="89" t="s">
        <v>281</v>
      </c>
      <c r="D14" s="73">
        <v>27132</v>
      </c>
      <c r="E14" s="73">
        <v>26201.19</v>
      </c>
      <c r="F14" s="56"/>
    </row>
    <row r="15" spans="1:22" x14ac:dyDescent="0.25">
      <c r="B15" s="64" t="s">
        <v>174</v>
      </c>
      <c r="C15" s="64" t="s">
        <v>175</v>
      </c>
      <c r="D15" s="58">
        <f>D16+D20</f>
        <v>42138</v>
      </c>
      <c r="E15" s="58">
        <f>E16</f>
        <v>11038.15</v>
      </c>
      <c r="F15" s="56">
        <f>E15/D15*100</f>
        <v>26.195239451326589</v>
      </c>
    </row>
    <row r="16" spans="1:22" x14ac:dyDescent="0.25">
      <c r="B16" s="91" t="s">
        <v>176</v>
      </c>
      <c r="C16" s="91" t="s">
        <v>177</v>
      </c>
      <c r="D16" s="92">
        <f>D17+D18+D19</f>
        <v>24574</v>
      </c>
      <c r="E16" s="92">
        <f>E17+E18+E19</f>
        <v>11038.15</v>
      </c>
      <c r="F16" s="56"/>
    </row>
    <row r="17" spans="2:6" x14ac:dyDescent="0.25">
      <c r="B17" s="65">
        <v>641</v>
      </c>
      <c r="C17" s="65" t="s">
        <v>78</v>
      </c>
      <c r="D17" s="60">
        <v>55</v>
      </c>
      <c r="E17" s="60">
        <v>32.31</v>
      </c>
      <c r="F17" s="56"/>
    </row>
    <row r="18" spans="2:6" x14ac:dyDescent="0.25">
      <c r="B18" s="65">
        <v>642</v>
      </c>
      <c r="C18" s="65" t="s">
        <v>178</v>
      </c>
      <c r="D18" s="60">
        <v>0</v>
      </c>
      <c r="E18" s="60">
        <v>0</v>
      </c>
      <c r="F18" s="56"/>
    </row>
    <row r="19" spans="2:6" x14ac:dyDescent="0.25">
      <c r="B19" s="65">
        <v>661</v>
      </c>
      <c r="C19" s="65" t="s">
        <v>24</v>
      </c>
      <c r="D19" s="60">
        <v>24519</v>
      </c>
      <c r="E19" s="60">
        <v>11005.84</v>
      </c>
      <c r="F19" s="56"/>
    </row>
    <row r="20" spans="2:6" x14ac:dyDescent="0.25">
      <c r="B20" s="91" t="s">
        <v>179</v>
      </c>
      <c r="C20" s="91" t="s">
        <v>180</v>
      </c>
      <c r="D20" s="92">
        <f>D21</f>
        <v>17564</v>
      </c>
      <c r="E20" s="92">
        <f>E21</f>
        <v>0</v>
      </c>
      <c r="F20" s="56"/>
    </row>
    <row r="21" spans="2:6" x14ac:dyDescent="0.25">
      <c r="B21" s="65">
        <v>9221</v>
      </c>
      <c r="C21" s="65" t="s">
        <v>181</v>
      </c>
      <c r="D21" s="60">
        <v>17564</v>
      </c>
      <c r="E21" s="60"/>
      <c r="F21" s="56"/>
    </row>
    <row r="22" spans="2:6" s="61" customFormat="1" x14ac:dyDescent="0.25">
      <c r="B22" s="64" t="s">
        <v>182</v>
      </c>
      <c r="C22" s="64" t="s">
        <v>183</v>
      </c>
      <c r="D22" s="58">
        <f>D23+D27</f>
        <v>96496</v>
      </c>
      <c r="E22" s="58">
        <f>E23+E27</f>
        <v>90041.5</v>
      </c>
      <c r="F22" s="56">
        <f>E22/D22*100</f>
        <v>93.311121704526613</v>
      </c>
    </row>
    <row r="23" spans="2:6" x14ac:dyDescent="0.25">
      <c r="B23" s="91" t="s">
        <v>184</v>
      </c>
      <c r="C23" s="91" t="s">
        <v>185</v>
      </c>
      <c r="D23" s="92">
        <f>D24+D25+D26</f>
        <v>7896</v>
      </c>
      <c r="E23" s="92">
        <f>E24+E25+E26</f>
        <v>6491.14</v>
      </c>
      <c r="F23" s="56"/>
    </row>
    <row r="24" spans="2:6" x14ac:dyDescent="0.25">
      <c r="B24" s="65">
        <v>634</v>
      </c>
      <c r="C24" s="65" t="s">
        <v>186</v>
      </c>
      <c r="D24" s="60">
        <v>0</v>
      </c>
      <c r="E24" s="60">
        <v>0</v>
      </c>
      <c r="F24" s="56"/>
    </row>
    <row r="25" spans="2:6" x14ac:dyDescent="0.25">
      <c r="B25" s="65">
        <v>636</v>
      </c>
      <c r="C25" s="65" t="s">
        <v>187</v>
      </c>
      <c r="D25" s="60">
        <v>0</v>
      </c>
      <c r="E25" s="60">
        <v>0</v>
      </c>
      <c r="F25" s="56"/>
    </row>
    <row r="26" spans="2:6" x14ac:dyDescent="0.25">
      <c r="B26" s="65">
        <v>652</v>
      </c>
      <c r="C26" s="65" t="s">
        <v>188</v>
      </c>
      <c r="D26" s="60">
        <v>7896</v>
      </c>
      <c r="E26" s="60">
        <v>6491.14</v>
      </c>
      <c r="F26" s="56"/>
    </row>
    <row r="27" spans="2:6" x14ac:dyDescent="0.25">
      <c r="B27" s="91" t="s">
        <v>189</v>
      </c>
      <c r="C27" s="91" t="s">
        <v>190</v>
      </c>
      <c r="D27" s="92">
        <f>D28</f>
        <v>88600</v>
      </c>
      <c r="E27" s="92">
        <f>E28+E29</f>
        <v>83550.36</v>
      </c>
      <c r="F27" s="56"/>
    </row>
    <row r="28" spans="2:6" ht="30" x14ac:dyDescent="0.25">
      <c r="B28" s="65">
        <v>671</v>
      </c>
      <c r="C28" s="89" t="s">
        <v>281</v>
      </c>
      <c r="D28" s="60">
        <v>88600</v>
      </c>
      <c r="E28" s="60">
        <v>57550.36</v>
      </c>
      <c r="F28" s="56"/>
    </row>
    <row r="29" spans="2:6" x14ac:dyDescent="0.25">
      <c r="B29" s="65">
        <v>672</v>
      </c>
      <c r="C29" s="89" t="s">
        <v>310</v>
      </c>
      <c r="D29" s="60"/>
      <c r="E29" s="60">
        <v>26000</v>
      </c>
      <c r="F29" s="56"/>
    </row>
    <row r="30" spans="2:6" s="61" customFormat="1" x14ac:dyDescent="0.25">
      <c r="B30" s="64" t="s">
        <v>191</v>
      </c>
      <c r="C30" s="64" t="s">
        <v>316</v>
      </c>
      <c r="D30" s="58">
        <f>D35+D38+D42+D33+D31</f>
        <v>1083648</v>
      </c>
      <c r="E30" s="58">
        <f>E35+E38+E42+E33</f>
        <v>817893.04999999993</v>
      </c>
      <c r="F30" s="56">
        <f>E30/D30*100</f>
        <v>75.475897154795646</v>
      </c>
    </row>
    <row r="31" spans="2:6" s="61" customFormat="1" x14ac:dyDescent="0.25">
      <c r="B31" s="70" t="s">
        <v>313</v>
      </c>
      <c r="C31" s="103" t="s">
        <v>312</v>
      </c>
      <c r="D31" s="105">
        <f>D32</f>
        <v>6900</v>
      </c>
      <c r="E31" s="105">
        <f>E32</f>
        <v>0</v>
      </c>
      <c r="F31" s="56"/>
    </row>
    <row r="32" spans="2:6" s="61" customFormat="1" ht="30" x14ac:dyDescent="0.25">
      <c r="B32" s="74">
        <v>671</v>
      </c>
      <c r="C32" s="89" t="s">
        <v>281</v>
      </c>
      <c r="D32" s="104">
        <v>6900</v>
      </c>
      <c r="E32" s="104">
        <v>0</v>
      </c>
      <c r="F32" s="56"/>
    </row>
    <row r="33" spans="2:6" s="61" customFormat="1" x14ac:dyDescent="0.25">
      <c r="B33" s="70" t="s">
        <v>283</v>
      </c>
      <c r="C33" s="70" t="s">
        <v>213</v>
      </c>
      <c r="D33" s="94">
        <f>D34</f>
        <v>21569</v>
      </c>
      <c r="E33" s="94">
        <f>E34</f>
        <v>22136.23</v>
      </c>
      <c r="F33" s="95"/>
    </row>
    <row r="34" spans="2:6" s="61" customFormat="1" ht="30" x14ac:dyDescent="0.25">
      <c r="B34" s="74">
        <v>671</v>
      </c>
      <c r="C34" s="89" t="s">
        <v>281</v>
      </c>
      <c r="D34" s="76">
        <v>21569</v>
      </c>
      <c r="E34" s="94">
        <v>22136.23</v>
      </c>
      <c r="F34" s="95"/>
    </row>
    <row r="35" spans="2:6" x14ac:dyDescent="0.25">
      <c r="B35" s="91" t="s">
        <v>193</v>
      </c>
      <c r="C35" s="91" t="s">
        <v>194</v>
      </c>
      <c r="D35" s="92">
        <f>D36+D37</f>
        <v>865731</v>
      </c>
      <c r="E35" s="92">
        <f>E36+E37</f>
        <v>741118.82</v>
      </c>
      <c r="F35" s="56"/>
    </row>
    <row r="36" spans="2:6" x14ac:dyDescent="0.25">
      <c r="B36" s="65">
        <v>634</v>
      </c>
      <c r="C36" s="65" t="s">
        <v>186</v>
      </c>
      <c r="D36" s="60">
        <v>0</v>
      </c>
      <c r="E36" s="60"/>
      <c r="F36" s="56"/>
    </row>
    <row r="37" spans="2:6" x14ac:dyDescent="0.25">
      <c r="B37" s="65">
        <v>636</v>
      </c>
      <c r="C37" s="65" t="s">
        <v>187</v>
      </c>
      <c r="D37" s="60">
        <v>865731</v>
      </c>
      <c r="E37" s="60">
        <v>741118.82</v>
      </c>
      <c r="F37" s="56"/>
    </row>
    <row r="38" spans="2:6" x14ac:dyDescent="0.25">
      <c r="B38" s="91" t="s">
        <v>195</v>
      </c>
      <c r="C38" s="91" t="s">
        <v>196</v>
      </c>
      <c r="D38" s="92">
        <f>D39+D40+D41</f>
        <v>138847</v>
      </c>
      <c r="E38" s="92">
        <f>E39+E40+E41</f>
        <v>54638</v>
      </c>
      <c r="F38" s="56"/>
    </row>
    <row r="39" spans="2:6" x14ac:dyDescent="0.25">
      <c r="B39" s="65">
        <v>632</v>
      </c>
      <c r="C39" s="65" t="s">
        <v>197</v>
      </c>
      <c r="D39" s="60">
        <v>0</v>
      </c>
      <c r="E39" s="60">
        <v>0</v>
      </c>
      <c r="F39" s="56"/>
    </row>
    <row r="40" spans="2:6" x14ac:dyDescent="0.25">
      <c r="B40" s="65">
        <v>638</v>
      </c>
      <c r="C40" s="65" t="s">
        <v>198</v>
      </c>
      <c r="D40" s="60">
        <v>136192</v>
      </c>
      <c r="E40" s="60">
        <v>51983</v>
      </c>
      <c r="F40" s="56"/>
    </row>
    <row r="41" spans="2:6" x14ac:dyDescent="0.25">
      <c r="B41" s="65">
        <v>639</v>
      </c>
      <c r="C41" s="65" t="s">
        <v>199</v>
      </c>
      <c r="D41" s="60">
        <v>2655</v>
      </c>
      <c r="E41" s="60">
        <v>2655</v>
      </c>
      <c r="F41" s="56"/>
    </row>
    <row r="42" spans="2:6" x14ac:dyDescent="0.25">
      <c r="B42" s="91" t="s">
        <v>200</v>
      </c>
      <c r="C42" s="91" t="s">
        <v>201</v>
      </c>
      <c r="D42" s="92">
        <v>50601</v>
      </c>
      <c r="E42" s="92">
        <v>0</v>
      </c>
      <c r="F42" s="56"/>
    </row>
    <row r="43" spans="2:6" x14ac:dyDescent="0.25">
      <c r="B43" s="64" t="s">
        <v>247</v>
      </c>
      <c r="C43" s="64" t="s">
        <v>192</v>
      </c>
      <c r="D43" s="58">
        <f>D44</f>
        <v>3000</v>
      </c>
      <c r="E43" s="58">
        <f>E44</f>
        <v>0</v>
      </c>
      <c r="F43" s="56">
        <f>E43/D43*100</f>
        <v>0</v>
      </c>
    </row>
    <row r="44" spans="2:6" x14ac:dyDescent="0.25">
      <c r="B44" s="91" t="s">
        <v>202</v>
      </c>
      <c r="C44" s="91" t="s">
        <v>203</v>
      </c>
      <c r="D44" s="92">
        <f>D45</f>
        <v>3000</v>
      </c>
      <c r="E44" s="92">
        <f>E45</f>
        <v>0</v>
      </c>
      <c r="F44" s="56"/>
    </row>
    <row r="45" spans="2:6" x14ac:dyDescent="0.25">
      <c r="B45" s="65">
        <v>663</v>
      </c>
      <c r="C45" s="65" t="s">
        <v>204</v>
      </c>
      <c r="D45" s="60">
        <v>3000</v>
      </c>
      <c r="E45" s="60">
        <v>0</v>
      </c>
      <c r="F45" s="56"/>
    </row>
    <row r="46" spans="2:6" ht="36" customHeight="1" x14ac:dyDescent="0.25">
      <c r="B46" s="87" t="s">
        <v>38</v>
      </c>
      <c r="C46" s="62" t="s">
        <v>38</v>
      </c>
      <c r="D46" s="56">
        <f>D49+D56+D69+D82+D100+D111+D108+D129+D138+D145+D149+D156+D174+D179+D94+D63</f>
        <v>1252414</v>
      </c>
      <c r="E46" s="56">
        <f>E49+E56+E69+E82+E100+E111+E108+E129+E138+E145+E149+E156+E174+E179+E94</f>
        <v>1026309</v>
      </c>
      <c r="F46" s="56">
        <f>E46/D46*100</f>
        <v>81.94646498681746</v>
      </c>
    </row>
    <row r="47" spans="2:6" ht="16.5" customHeight="1" x14ac:dyDescent="0.25">
      <c r="B47" s="66" t="s">
        <v>205</v>
      </c>
      <c r="C47" s="66" t="s">
        <v>206</v>
      </c>
      <c r="D47" s="56"/>
      <c r="E47" s="56"/>
      <c r="F47" s="56"/>
    </row>
    <row r="48" spans="2:6" ht="16.5" customHeight="1" x14ac:dyDescent="0.25">
      <c r="B48" s="66" t="s">
        <v>207</v>
      </c>
      <c r="C48" s="66" t="s">
        <v>208</v>
      </c>
      <c r="D48" s="56"/>
      <c r="E48" s="56"/>
      <c r="F48" s="56"/>
    </row>
    <row r="49" spans="2:6" s="61" customFormat="1" x14ac:dyDescent="0.25">
      <c r="B49" s="64" t="s">
        <v>171</v>
      </c>
      <c r="C49" s="64" t="s">
        <v>172</v>
      </c>
      <c r="D49" s="58">
        <f>D50</f>
        <v>26132</v>
      </c>
      <c r="E49" s="58">
        <f>E50</f>
        <v>26201.19</v>
      </c>
      <c r="F49" s="56">
        <f>E49/D49*100</f>
        <v>100.26477116179396</v>
      </c>
    </row>
    <row r="50" spans="2:6" x14ac:dyDescent="0.25">
      <c r="B50" s="91" t="s">
        <v>209</v>
      </c>
      <c r="C50" s="91" t="s">
        <v>172</v>
      </c>
      <c r="D50" s="92">
        <f>D51</f>
        <v>26132</v>
      </c>
      <c r="E50" s="92">
        <f>E51</f>
        <v>26201.19</v>
      </c>
      <c r="F50" s="56"/>
    </row>
    <row r="51" spans="2:6" x14ac:dyDescent="0.25">
      <c r="B51" s="91" t="s">
        <v>173</v>
      </c>
      <c r="C51" s="91" t="s">
        <v>172</v>
      </c>
      <c r="D51" s="92">
        <f>D52+D53+D54+D55</f>
        <v>26132</v>
      </c>
      <c r="E51" s="92">
        <f>E52+E53+E54+E55</f>
        <v>26201.19</v>
      </c>
      <c r="F51" s="56"/>
    </row>
    <row r="52" spans="2:6" x14ac:dyDescent="0.25">
      <c r="B52" s="65">
        <v>311</v>
      </c>
      <c r="C52" s="65" t="s">
        <v>30</v>
      </c>
      <c r="D52" s="60">
        <v>20016</v>
      </c>
      <c r="E52" s="60">
        <v>20345.95</v>
      </c>
      <c r="F52" s="56"/>
    </row>
    <row r="53" spans="2:6" x14ac:dyDescent="0.25">
      <c r="B53" s="65">
        <v>312</v>
      </c>
      <c r="C53" s="65" t="s">
        <v>89</v>
      </c>
      <c r="D53" s="60">
        <v>1362</v>
      </c>
      <c r="E53" s="60">
        <v>1143.03</v>
      </c>
      <c r="F53" s="56"/>
    </row>
    <row r="54" spans="2:6" x14ac:dyDescent="0.25">
      <c r="B54" s="65">
        <v>313</v>
      </c>
      <c r="C54" s="65" t="s">
        <v>88</v>
      </c>
      <c r="D54" s="60">
        <v>3303</v>
      </c>
      <c r="E54" s="60">
        <v>3357.11</v>
      </c>
      <c r="F54" s="56"/>
    </row>
    <row r="55" spans="2:6" x14ac:dyDescent="0.25">
      <c r="B55" s="65">
        <v>321</v>
      </c>
      <c r="C55" s="65" t="s">
        <v>210</v>
      </c>
      <c r="D55" s="60">
        <v>1451</v>
      </c>
      <c r="E55" s="60">
        <v>1355.1</v>
      </c>
      <c r="F55" s="56"/>
    </row>
    <row r="56" spans="2:6" s="61" customFormat="1" x14ac:dyDescent="0.25">
      <c r="B56" s="64" t="s">
        <v>191</v>
      </c>
      <c r="C56" s="64" t="s">
        <v>211</v>
      </c>
      <c r="D56" s="58">
        <f>D57</f>
        <v>21569</v>
      </c>
      <c r="E56" s="58">
        <f>E57</f>
        <v>22136.230000000003</v>
      </c>
      <c r="F56" s="56">
        <f>E56/D56*100</f>
        <v>102.62983912096064</v>
      </c>
    </row>
    <row r="57" spans="2:6" x14ac:dyDescent="0.25">
      <c r="B57" s="91" t="s">
        <v>212</v>
      </c>
      <c r="C57" s="91" t="s">
        <v>213</v>
      </c>
      <c r="D57" s="92">
        <f>D58</f>
        <v>21569</v>
      </c>
      <c r="E57" s="92">
        <f>E58</f>
        <v>22136.230000000003</v>
      </c>
      <c r="F57" s="56"/>
    </row>
    <row r="58" spans="2:6" x14ac:dyDescent="0.25">
      <c r="B58" s="91" t="s">
        <v>214</v>
      </c>
      <c r="C58" s="91" t="s">
        <v>215</v>
      </c>
      <c r="D58" s="92">
        <f>D59+D60+D61+D62</f>
        <v>21569</v>
      </c>
      <c r="E58" s="92">
        <f>E59+E60+E61+E62</f>
        <v>22136.230000000003</v>
      </c>
      <c r="F58" s="56"/>
    </row>
    <row r="59" spans="2:6" x14ac:dyDescent="0.25">
      <c r="B59" s="65">
        <v>311</v>
      </c>
      <c r="C59" s="65" t="s">
        <v>30</v>
      </c>
      <c r="D59" s="60">
        <v>16394</v>
      </c>
      <c r="E59" s="60">
        <v>17034.05</v>
      </c>
      <c r="F59" s="56"/>
    </row>
    <row r="60" spans="2:6" x14ac:dyDescent="0.25">
      <c r="B60" s="65">
        <v>312</v>
      </c>
      <c r="C60" s="65" t="s">
        <v>89</v>
      </c>
      <c r="D60" s="60">
        <v>1158</v>
      </c>
      <c r="E60" s="60">
        <v>1156.97</v>
      </c>
      <c r="F60" s="56"/>
    </row>
    <row r="61" spans="2:6" x14ac:dyDescent="0.25">
      <c r="B61" s="65">
        <v>313</v>
      </c>
      <c r="C61" s="65" t="s">
        <v>88</v>
      </c>
      <c r="D61" s="60">
        <v>2795</v>
      </c>
      <c r="E61" s="60">
        <v>2810.63</v>
      </c>
      <c r="F61" s="56"/>
    </row>
    <row r="62" spans="2:6" x14ac:dyDescent="0.25">
      <c r="B62" s="65">
        <v>321</v>
      </c>
      <c r="C62" s="65" t="s">
        <v>32</v>
      </c>
      <c r="D62" s="60">
        <v>1222</v>
      </c>
      <c r="E62" s="60">
        <v>1134.58</v>
      </c>
      <c r="F62" s="56"/>
    </row>
    <row r="63" spans="2:6" x14ac:dyDescent="0.25">
      <c r="B63" s="64" t="s">
        <v>191</v>
      </c>
      <c r="C63" s="64" t="s">
        <v>192</v>
      </c>
      <c r="D63" s="63">
        <f t="shared" ref="D63:E65" si="0">D64</f>
        <v>6900</v>
      </c>
      <c r="E63" s="63">
        <f t="shared" si="0"/>
        <v>0</v>
      </c>
      <c r="F63" s="56">
        <f>E63/D63*100</f>
        <v>0</v>
      </c>
    </row>
    <row r="64" spans="2:6" x14ac:dyDescent="0.25">
      <c r="B64" s="91" t="s">
        <v>311</v>
      </c>
      <c r="C64" s="91" t="s">
        <v>312</v>
      </c>
      <c r="D64" s="92">
        <f t="shared" si="0"/>
        <v>6900</v>
      </c>
      <c r="E64" s="92">
        <f t="shared" si="0"/>
        <v>0</v>
      </c>
      <c r="F64" s="56"/>
    </row>
    <row r="65" spans="2:6" x14ac:dyDescent="0.25">
      <c r="B65" s="91" t="s">
        <v>313</v>
      </c>
      <c r="C65" s="91" t="s">
        <v>312</v>
      </c>
      <c r="D65" s="92">
        <f t="shared" si="0"/>
        <v>6900</v>
      </c>
      <c r="E65" s="92">
        <f t="shared" si="0"/>
        <v>0</v>
      </c>
      <c r="F65" s="56"/>
    </row>
    <row r="66" spans="2:6" x14ac:dyDescent="0.25">
      <c r="B66" s="65">
        <v>311</v>
      </c>
      <c r="C66" s="65" t="s">
        <v>30</v>
      </c>
      <c r="D66" s="60">
        <v>6900</v>
      </c>
      <c r="E66" s="60">
        <v>0</v>
      </c>
      <c r="F66" s="56"/>
    </row>
    <row r="67" spans="2:6" x14ac:dyDescent="0.25">
      <c r="B67" s="64" t="s">
        <v>216</v>
      </c>
      <c r="C67" s="64" t="s">
        <v>217</v>
      </c>
      <c r="D67" s="58"/>
      <c r="E67" s="58"/>
      <c r="F67" s="56"/>
    </row>
    <row r="68" spans="2:6" x14ac:dyDescent="0.25">
      <c r="B68" s="64" t="s">
        <v>218</v>
      </c>
      <c r="C68" s="64" t="s">
        <v>219</v>
      </c>
      <c r="D68" s="58"/>
      <c r="E68" s="58"/>
      <c r="F68" s="56"/>
    </row>
    <row r="69" spans="2:6" s="61" customFormat="1" x14ac:dyDescent="0.25">
      <c r="B69" s="64" t="s">
        <v>182</v>
      </c>
      <c r="C69" s="64" t="s">
        <v>220</v>
      </c>
      <c r="D69" s="58">
        <f>D74+D70</f>
        <v>54996</v>
      </c>
      <c r="E69" s="58">
        <f>E74+E70</f>
        <v>49943.6</v>
      </c>
      <c r="F69" s="56">
        <f>E69/D69*100</f>
        <v>90.813150047276153</v>
      </c>
    </row>
    <row r="70" spans="2:6" s="61" customFormat="1" x14ac:dyDescent="0.25">
      <c r="B70" s="70" t="s">
        <v>268</v>
      </c>
      <c r="C70" s="70" t="s">
        <v>183</v>
      </c>
      <c r="D70" s="94">
        <f>D71</f>
        <v>7896</v>
      </c>
      <c r="E70" s="94">
        <f>E71</f>
        <v>2843.6</v>
      </c>
      <c r="F70" s="56"/>
    </row>
    <row r="71" spans="2:6" s="61" customFormat="1" x14ac:dyDescent="0.25">
      <c r="B71" s="70" t="s">
        <v>184</v>
      </c>
      <c r="C71" s="70" t="s">
        <v>269</v>
      </c>
      <c r="D71" s="94">
        <f>D72+D73</f>
        <v>7896</v>
      </c>
      <c r="E71" s="94">
        <f>E72+E73</f>
        <v>2843.6</v>
      </c>
      <c r="F71" s="56"/>
    </row>
    <row r="72" spans="2:6" s="75" customFormat="1" x14ac:dyDescent="0.25">
      <c r="B72" s="74">
        <v>323</v>
      </c>
      <c r="C72" s="74" t="s">
        <v>110</v>
      </c>
      <c r="D72" s="76">
        <v>3896</v>
      </c>
      <c r="E72" s="76">
        <v>2811.38</v>
      </c>
      <c r="F72" s="56"/>
    </row>
    <row r="73" spans="2:6" s="75" customFormat="1" x14ac:dyDescent="0.25">
      <c r="B73" s="74">
        <v>329</v>
      </c>
      <c r="C73" s="74" t="s">
        <v>126</v>
      </c>
      <c r="D73" s="76">
        <v>4000</v>
      </c>
      <c r="E73" s="76">
        <v>32.22</v>
      </c>
      <c r="F73" s="56"/>
    </row>
    <row r="74" spans="2:6" x14ac:dyDescent="0.25">
      <c r="B74" s="91" t="s">
        <v>221</v>
      </c>
      <c r="C74" s="91" t="s">
        <v>222</v>
      </c>
      <c r="D74" s="92">
        <f>D75</f>
        <v>47100</v>
      </c>
      <c r="E74" s="92">
        <f>E75</f>
        <v>47100</v>
      </c>
      <c r="F74" s="56"/>
    </row>
    <row r="75" spans="2:6" x14ac:dyDescent="0.25">
      <c r="B75" s="91" t="s">
        <v>189</v>
      </c>
      <c r="C75" s="91" t="s">
        <v>222</v>
      </c>
      <c r="D75" s="92">
        <f>D76+D77+D78+D80+D81+D79</f>
        <v>47100</v>
      </c>
      <c r="E75" s="92">
        <f>E76+E77+E78+E80+E81+E79</f>
        <v>47100</v>
      </c>
      <c r="F75" s="56"/>
    </row>
    <row r="76" spans="2:6" x14ac:dyDescent="0.25">
      <c r="B76" s="65">
        <v>321</v>
      </c>
      <c r="C76" s="65" t="s">
        <v>32</v>
      </c>
      <c r="D76" s="60">
        <v>19000</v>
      </c>
      <c r="E76" s="60">
        <v>19000</v>
      </c>
      <c r="F76" s="56"/>
    </row>
    <row r="77" spans="2:6" x14ac:dyDescent="0.25">
      <c r="B77" s="65">
        <v>322</v>
      </c>
      <c r="C77" s="65" t="s">
        <v>223</v>
      </c>
      <c r="D77" s="60">
        <v>11410</v>
      </c>
      <c r="E77" s="60">
        <v>11410</v>
      </c>
      <c r="F77" s="56"/>
    </row>
    <row r="78" spans="2:6" x14ac:dyDescent="0.25">
      <c r="B78" s="65">
        <v>323</v>
      </c>
      <c r="C78" s="65" t="s">
        <v>224</v>
      </c>
      <c r="D78" s="60">
        <v>12540</v>
      </c>
      <c r="E78" s="60">
        <v>12540</v>
      </c>
      <c r="F78" s="56"/>
    </row>
    <row r="79" spans="2:6" x14ac:dyDescent="0.25">
      <c r="B79" s="65">
        <v>324</v>
      </c>
      <c r="C79" s="65" t="s">
        <v>256</v>
      </c>
      <c r="D79" s="60">
        <v>150</v>
      </c>
      <c r="E79" s="60">
        <v>150</v>
      </c>
      <c r="F79" s="56"/>
    </row>
    <row r="80" spans="2:6" x14ac:dyDescent="0.25">
      <c r="B80" s="65">
        <v>329</v>
      </c>
      <c r="C80" s="65" t="s">
        <v>225</v>
      </c>
      <c r="D80" s="60">
        <v>3000</v>
      </c>
      <c r="E80" s="60">
        <v>3000</v>
      </c>
      <c r="F80" s="56"/>
    </row>
    <row r="81" spans="2:6" x14ac:dyDescent="0.25">
      <c r="B81" s="65">
        <v>343</v>
      </c>
      <c r="C81" s="65" t="s">
        <v>226</v>
      </c>
      <c r="D81" s="60">
        <v>1000</v>
      </c>
      <c r="E81" s="60">
        <v>1000</v>
      </c>
      <c r="F81" s="56"/>
    </row>
    <row r="82" spans="2:6" s="61" customFormat="1" x14ac:dyDescent="0.25">
      <c r="B82" s="64" t="s">
        <v>227</v>
      </c>
      <c r="C82" s="64" t="s">
        <v>211</v>
      </c>
      <c r="D82" s="58">
        <f>D83</f>
        <v>861730</v>
      </c>
      <c r="E82" s="58">
        <f>E83</f>
        <v>798688.8</v>
      </c>
      <c r="F82" s="56">
        <f>E82/D82*100</f>
        <v>92.684344284172539</v>
      </c>
    </row>
    <row r="83" spans="2:6" x14ac:dyDescent="0.25">
      <c r="B83" s="91" t="s">
        <v>228</v>
      </c>
      <c r="C83" s="91" t="s">
        <v>194</v>
      </c>
      <c r="D83" s="92">
        <f>D84</f>
        <v>861730</v>
      </c>
      <c r="E83" s="92">
        <f>E84</f>
        <v>798688.8</v>
      </c>
      <c r="F83" s="56"/>
    </row>
    <row r="84" spans="2:6" x14ac:dyDescent="0.25">
      <c r="B84" s="91" t="s">
        <v>229</v>
      </c>
      <c r="C84" s="91" t="s">
        <v>194</v>
      </c>
      <c r="D84" s="92">
        <f>D85+D86+D87+D88+D89+D90+D91+D92</f>
        <v>861730</v>
      </c>
      <c r="E84" s="92">
        <f>E85+E86+E87+E88+E89+E90+E91+E92</f>
        <v>798688.8</v>
      </c>
      <c r="F84" s="56"/>
    </row>
    <row r="85" spans="2:6" x14ac:dyDescent="0.25">
      <c r="B85" s="65">
        <v>311</v>
      </c>
      <c r="C85" s="65" t="s">
        <v>30</v>
      </c>
      <c r="D85" s="60">
        <v>711010</v>
      </c>
      <c r="E85" s="60">
        <v>657248.31000000006</v>
      </c>
      <c r="F85" s="56"/>
    </row>
    <row r="86" spans="2:6" x14ac:dyDescent="0.25">
      <c r="B86" s="65">
        <v>312</v>
      </c>
      <c r="C86" s="65" t="s">
        <v>89</v>
      </c>
      <c r="D86" s="60">
        <v>30000</v>
      </c>
      <c r="E86" s="60">
        <v>30581.279999999999</v>
      </c>
      <c r="F86" s="56"/>
    </row>
    <row r="87" spans="2:6" x14ac:dyDescent="0.25">
      <c r="B87" s="65">
        <v>313</v>
      </c>
      <c r="C87" s="65" t="s">
        <v>88</v>
      </c>
      <c r="D87" s="60">
        <v>117720</v>
      </c>
      <c r="E87" s="60">
        <v>108363.21</v>
      </c>
      <c r="F87" s="56"/>
    </row>
    <row r="88" spans="2:6" x14ac:dyDescent="0.25">
      <c r="B88" s="65">
        <v>321</v>
      </c>
      <c r="C88" s="65" t="s">
        <v>32</v>
      </c>
      <c r="D88" s="60">
        <v>0</v>
      </c>
      <c r="E88" s="60">
        <v>0</v>
      </c>
      <c r="F88" s="56"/>
    </row>
    <row r="89" spans="2:6" x14ac:dyDescent="0.25">
      <c r="B89" s="65">
        <v>323</v>
      </c>
      <c r="C89" s="65" t="s">
        <v>224</v>
      </c>
      <c r="D89" s="60">
        <v>0</v>
      </c>
      <c r="E89" s="60">
        <v>0</v>
      </c>
      <c r="F89" s="56"/>
    </row>
    <row r="90" spans="2:6" x14ac:dyDescent="0.25">
      <c r="B90" s="65">
        <v>329</v>
      </c>
      <c r="C90" s="65" t="s">
        <v>225</v>
      </c>
      <c r="D90" s="60">
        <v>3000</v>
      </c>
      <c r="E90" s="60">
        <v>2496</v>
      </c>
      <c r="F90" s="56"/>
    </row>
    <row r="91" spans="2:6" x14ac:dyDescent="0.25">
      <c r="B91" s="65">
        <v>343</v>
      </c>
      <c r="C91" s="65" t="s">
        <v>226</v>
      </c>
      <c r="D91" s="60">
        <v>0</v>
      </c>
      <c r="E91" s="60">
        <v>0</v>
      </c>
      <c r="F91" s="56"/>
    </row>
    <row r="92" spans="2:6" x14ac:dyDescent="0.25">
      <c r="B92" s="65">
        <v>424</v>
      </c>
      <c r="C92" s="65" t="s">
        <v>230</v>
      </c>
      <c r="D92" s="60">
        <v>0</v>
      </c>
      <c r="E92" s="60">
        <v>0</v>
      </c>
      <c r="F92" s="56"/>
    </row>
    <row r="93" spans="2:6" x14ac:dyDescent="0.25">
      <c r="B93" s="64" t="s">
        <v>284</v>
      </c>
      <c r="C93" s="64" t="s">
        <v>285</v>
      </c>
      <c r="D93" s="63"/>
      <c r="E93" s="63"/>
      <c r="F93" s="56"/>
    </row>
    <row r="94" spans="2:6" x14ac:dyDescent="0.25">
      <c r="B94" s="64" t="s">
        <v>182</v>
      </c>
      <c r="C94" s="64" t="s">
        <v>183</v>
      </c>
      <c r="D94" s="58">
        <f>D95</f>
        <v>15500</v>
      </c>
      <c r="E94" s="58">
        <f>E95</f>
        <v>15500</v>
      </c>
      <c r="F94" s="56">
        <f>E94/D94*100</f>
        <v>100</v>
      </c>
    </row>
    <row r="95" spans="2:6" x14ac:dyDescent="0.25">
      <c r="B95" s="65" t="s">
        <v>233</v>
      </c>
      <c r="C95" s="65" t="s">
        <v>222</v>
      </c>
      <c r="D95" s="60">
        <f>D96</f>
        <v>15500</v>
      </c>
      <c r="E95" s="60">
        <f>E96</f>
        <v>15500</v>
      </c>
      <c r="F95" s="56"/>
    </row>
    <row r="96" spans="2:6" x14ac:dyDescent="0.25">
      <c r="B96" s="65" t="s">
        <v>189</v>
      </c>
      <c r="C96" s="65" t="s">
        <v>222</v>
      </c>
      <c r="D96" s="60">
        <f>D97+D98</f>
        <v>15500</v>
      </c>
      <c r="E96" s="60">
        <f>E97+E98</f>
        <v>15500</v>
      </c>
      <c r="F96" s="56"/>
    </row>
    <row r="97" spans="2:6" x14ac:dyDescent="0.25">
      <c r="B97" s="65">
        <v>322</v>
      </c>
      <c r="C97" s="65" t="s">
        <v>223</v>
      </c>
      <c r="D97" s="60">
        <v>0</v>
      </c>
      <c r="E97" s="60">
        <v>0</v>
      </c>
      <c r="F97" s="56"/>
    </row>
    <row r="98" spans="2:6" x14ac:dyDescent="0.25">
      <c r="B98" s="65">
        <v>323</v>
      </c>
      <c r="C98" s="65" t="s">
        <v>224</v>
      </c>
      <c r="D98" s="60">
        <v>15500</v>
      </c>
      <c r="E98" s="60">
        <v>15500</v>
      </c>
      <c r="F98" s="56"/>
    </row>
    <row r="99" spans="2:6" x14ac:dyDescent="0.25">
      <c r="B99" s="64" t="s">
        <v>231</v>
      </c>
      <c r="C99" s="64" t="s">
        <v>232</v>
      </c>
      <c r="D99" s="63"/>
      <c r="E99" s="63"/>
      <c r="F99" s="56"/>
    </row>
    <row r="100" spans="2:6" s="61" customFormat="1" x14ac:dyDescent="0.25">
      <c r="B100" s="64" t="s">
        <v>182</v>
      </c>
      <c r="C100" s="64" t="s">
        <v>183</v>
      </c>
      <c r="D100" s="58">
        <f>D101</f>
        <v>26000</v>
      </c>
      <c r="E100" s="58">
        <f>E101</f>
        <v>26000</v>
      </c>
      <c r="F100" s="56">
        <f>E100/D100*100</f>
        <v>100</v>
      </c>
    </row>
    <row r="101" spans="2:6" x14ac:dyDescent="0.25">
      <c r="B101" s="91" t="s">
        <v>233</v>
      </c>
      <c r="C101" s="91" t="s">
        <v>222</v>
      </c>
      <c r="D101" s="92">
        <f>D102</f>
        <v>26000</v>
      </c>
      <c r="E101" s="92">
        <f>E102</f>
        <v>26000</v>
      </c>
      <c r="F101" s="56"/>
    </row>
    <row r="102" spans="2:6" x14ac:dyDescent="0.25">
      <c r="B102" s="91" t="s">
        <v>189</v>
      </c>
      <c r="C102" s="91" t="s">
        <v>222</v>
      </c>
      <c r="D102" s="92">
        <f>D103+D105</f>
        <v>26000</v>
      </c>
      <c r="E102" s="92">
        <f>E103+E105</f>
        <v>26000</v>
      </c>
      <c r="F102" s="56"/>
    </row>
    <row r="103" spans="2:6" x14ac:dyDescent="0.25">
      <c r="B103" s="65">
        <v>422</v>
      </c>
      <c r="C103" s="65" t="s">
        <v>242</v>
      </c>
      <c r="D103" s="60">
        <v>26000</v>
      </c>
      <c r="E103" s="60">
        <v>26000</v>
      </c>
      <c r="F103" s="56"/>
    </row>
    <row r="104" spans="2:6" x14ac:dyDescent="0.25">
      <c r="B104" s="65">
        <v>424</v>
      </c>
      <c r="C104" s="65" t="s">
        <v>230</v>
      </c>
      <c r="D104" s="60">
        <v>0</v>
      </c>
      <c r="E104" s="60">
        <v>0</v>
      </c>
      <c r="F104" s="56"/>
    </row>
    <row r="105" spans="2:6" x14ac:dyDescent="0.25">
      <c r="B105" s="65">
        <v>451</v>
      </c>
      <c r="C105" s="65" t="s">
        <v>286</v>
      </c>
      <c r="D105" s="60">
        <v>0</v>
      </c>
      <c r="E105" s="60">
        <v>0</v>
      </c>
      <c r="F105" s="56"/>
    </row>
    <row r="106" spans="2:6" x14ac:dyDescent="0.25">
      <c r="B106" s="64" t="s">
        <v>234</v>
      </c>
      <c r="C106" s="64" t="s">
        <v>235</v>
      </c>
      <c r="D106" s="63"/>
      <c r="E106" s="63"/>
      <c r="F106" s="56"/>
    </row>
    <row r="107" spans="2:6" x14ac:dyDescent="0.25">
      <c r="B107" s="64" t="s">
        <v>236</v>
      </c>
      <c r="C107" s="64" t="s">
        <v>237</v>
      </c>
      <c r="D107" s="63"/>
      <c r="E107" s="63"/>
      <c r="F107" s="56"/>
    </row>
    <row r="108" spans="2:6" x14ac:dyDescent="0.25">
      <c r="B108" s="91" t="s">
        <v>238</v>
      </c>
      <c r="C108" s="91" t="s">
        <v>239</v>
      </c>
      <c r="D108" s="92">
        <f>D109+D110</f>
        <v>1000</v>
      </c>
      <c r="E108" s="92">
        <f>E109+E110</f>
        <v>1000</v>
      </c>
      <c r="F108" s="56">
        <f>E108/D108*100</f>
        <v>100</v>
      </c>
    </row>
    <row r="109" spans="2:6" x14ac:dyDescent="0.25">
      <c r="B109" s="65">
        <v>323</v>
      </c>
      <c r="C109" s="65" t="s">
        <v>224</v>
      </c>
      <c r="D109" s="60">
        <v>1000</v>
      </c>
      <c r="E109" s="60">
        <v>1000</v>
      </c>
      <c r="F109" s="56"/>
    </row>
    <row r="110" spans="2:6" s="31" customFormat="1" x14ac:dyDescent="0.25">
      <c r="B110" s="68">
        <v>329</v>
      </c>
      <c r="C110" s="68" t="s">
        <v>126</v>
      </c>
      <c r="D110" s="69">
        <v>0</v>
      </c>
      <c r="E110" s="69">
        <v>0</v>
      </c>
      <c r="F110" s="56"/>
    </row>
    <row r="111" spans="2:6" s="61" customFormat="1" x14ac:dyDescent="0.25">
      <c r="B111" s="64" t="s">
        <v>191</v>
      </c>
      <c r="C111" s="64" t="s">
        <v>192</v>
      </c>
      <c r="D111" s="58">
        <f>D112</f>
        <v>189448</v>
      </c>
      <c r="E111" s="58">
        <f>E112</f>
        <v>63612.149999999994</v>
      </c>
      <c r="F111" s="56">
        <f>E111/D111*100</f>
        <v>33.577630801064139</v>
      </c>
    </row>
    <row r="112" spans="2:6" x14ac:dyDescent="0.25">
      <c r="B112" s="91" t="s">
        <v>240</v>
      </c>
      <c r="C112" s="91" t="s">
        <v>241</v>
      </c>
      <c r="D112" s="92">
        <f>D113+D123</f>
        <v>189448</v>
      </c>
      <c r="E112" s="92">
        <f>E113+E123</f>
        <v>63612.149999999994</v>
      </c>
      <c r="F112" s="56"/>
    </row>
    <row r="113" spans="2:6" x14ac:dyDescent="0.25">
      <c r="B113" s="91" t="s">
        <v>195</v>
      </c>
      <c r="C113" s="91" t="s">
        <v>196</v>
      </c>
      <c r="D113" s="92">
        <f>D114+D115+D116+D117+D118+D119+D120+D121+D122</f>
        <v>138847</v>
      </c>
      <c r="E113" s="92">
        <f>E114+E115+E116+E117+E118+E119+E120+E121+E122</f>
        <v>11021</v>
      </c>
      <c r="F113" s="56"/>
    </row>
    <row r="114" spans="2:6" x14ac:dyDescent="0.25">
      <c r="B114" s="65">
        <v>311</v>
      </c>
      <c r="C114" s="65" t="s">
        <v>30</v>
      </c>
      <c r="D114" s="60">
        <v>0</v>
      </c>
      <c r="E114" s="60">
        <v>333</v>
      </c>
      <c r="F114" s="56"/>
    </row>
    <row r="115" spans="2:6" x14ac:dyDescent="0.25">
      <c r="B115" s="65">
        <v>312</v>
      </c>
      <c r="C115" s="65" t="s">
        <v>89</v>
      </c>
      <c r="D115" s="60">
        <v>0</v>
      </c>
      <c r="E115" s="60">
        <v>0</v>
      </c>
      <c r="F115" s="56"/>
    </row>
    <row r="116" spans="2:6" x14ac:dyDescent="0.25">
      <c r="B116" s="65">
        <v>313</v>
      </c>
      <c r="C116" s="65" t="s">
        <v>88</v>
      </c>
      <c r="D116" s="60">
        <v>0</v>
      </c>
      <c r="E116" s="60">
        <v>54.95</v>
      </c>
      <c r="F116" s="56"/>
    </row>
    <row r="117" spans="2:6" x14ac:dyDescent="0.25">
      <c r="B117" s="65">
        <v>321</v>
      </c>
      <c r="C117" s="65" t="s">
        <v>32</v>
      </c>
      <c r="D117" s="60">
        <v>25568</v>
      </c>
      <c r="E117" s="60">
        <v>530</v>
      </c>
      <c r="F117" s="56"/>
    </row>
    <row r="118" spans="2:6" x14ac:dyDescent="0.25">
      <c r="B118" s="65">
        <v>322</v>
      </c>
      <c r="C118" s="65" t="s">
        <v>103</v>
      </c>
      <c r="D118" s="60">
        <v>624</v>
      </c>
      <c r="E118" s="60">
        <v>1034.79</v>
      </c>
      <c r="F118" s="56"/>
    </row>
    <row r="119" spans="2:6" x14ac:dyDescent="0.25">
      <c r="B119" s="65">
        <v>323</v>
      </c>
      <c r="C119" s="65" t="s">
        <v>110</v>
      </c>
      <c r="D119" s="60">
        <v>92655</v>
      </c>
      <c r="E119" s="60">
        <v>9068.26</v>
      </c>
      <c r="F119" s="56"/>
    </row>
    <row r="120" spans="2:6" x14ac:dyDescent="0.25">
      <c r="B120" s="65">
        <v>329</v>
      </c>
      <c r="C120" s="65" t="s">
        <v>225</v>
      </c>
      <c r="D120" s="60">
        <v>20000</v>
      </c>
      <c r="E120" s="60">
        <v>0</v>
      </c>
      <c r="F120" s="56"/>
    </row>
    <row r="121" spans="2:6" x14ac:dyDescent="0.25">
      <c r="B121" s="65">
        <v>343</v>
      </c>
      <c r="C121" s="65" t="s">
        <v>226</v>
      </c>
      <c r="D121" s="60">
        <v>0</v>
      </c>
      <c r="E121" s="60">
        <v>0</v>
      </c>
      <c r="F121" s="56"/>
    </row>
    <row r="122" spans="2:6" x14ac:dyDescent="0.25">
      <c r="B122" s="65">
        <v>422</v>
      </c>
      <c r="C122" s="65" t="s">
        <v>242</v>
      </c>
      <c r="D122" s="60">
        <v>0</v>
      </c>
      <c r="E122" s="60">
        <v>0</v>
      </c>
      <c r="F122" s="56"/>
    </row>
    <row r="123" spans="2:6" x14ac:dyDescent="0.25">
      <c r="B123" s="91" t="s">
        <v>200</v>
      </c>
      <c r="C123" s="91" t="s">
        <v>243</v>
      </c>
      <c r="D123" s="92">
        <f>D124+D126+D127+D125</f>
        <v>50601</v>
      </c>
      <c r="E123" s="92">
        <f>E124+E126+E127+E125</f>
        <v>52591.149999999994</v>
      </c>
      <c r="F123" s="56">
        <f>E123/D123*100</f>
        <v>103.93302503903084</v>
      </c>
    </row>
    <row r="124" spans="2:6" x14ac:dyDescent="0.25">
      <c r="B124" s="65">
        <v>321</v>
      </c>
      <c r="C124" s="65" t="s">
        <v>32</v>
      </c>
      <c r="D124" s="60">
        <v>3074</v>
      </c>
      <c r="E124" s="60">
        <v>5064.34</v>
      </c>
      <c r="F124" s="56"/>
    </row>
    <row r="125" spans="2:6" x14ac:dyDescent="0.25">
      <c r="B125" s="65">
        <v>323</v>
      </c>
      <c r="C125" s="65" t="s">
        <v>110</v>
      </c>
      <c r="D125" s="60">
        <v>40800</v>
      </c>
      <c r="E125" s="60">
        <v>40799.919999999998</v>
      </c>
      <c r="F125" s="56"/>
    </row>
    <row r="126" spans="2:6" x14ac:dyDescent="0.25">
      <c r="B126" s="65">
        <v>329</v>
      </c>
      <c r="C126" s="65" t="s">
        <v>225</v>
      </c>
      <c r="D126" s="60">
        <v>6727</v>
      </c>
      <c r="E126" s="60">
        <v>6726.89</v>
      </c>
      <c r="F126" s="56"/>
    </row>
    <row r="127" spans="2:6" x14ac:dyDescent="0.25">
      <c r="B127" s="65">
        <v>343</v>
      </c>
      <c r="C127" s="65" t="s">
        <v>226</v>
      </c>
      <c r="D127" s="60">
        <v>0</v>
      </c>
      <c r="E127" s="60">
        <v>0</v>
      </c>
      <c r="F127" s="56"/>
    </row>
    <row r="128" spans="2:6" x14ac:dyDescent="0.25">
      <c r="B128" s="64" t="s">
        <v>262</v>
      </c>
      <c r="C128" s="64" t="s">
        <v>261</v>
      </c>
      <c r="D128" s="63"/>
      <c r="E128" s="63"/>
      <c r="F128" s="56"/>
    </row>
    <row r="129" spans="2:6" x14ac:dyDescent="0.25">
      <c r="B129" s="64" t="s">
        <v>227</v>
      </c>
      <c r="C129" s="64" t="s">
        <v>211</v>
      </c>
      <c r="D129" s="63">
        <f>D130</f>
        <v>3740</v>
      </c>
      <c r="E129" s="63">
        <f>E130</f>
        <v>7976.2100000000009</v>
      </c>
      <c r="F129" s="88">
        <f>E129/D129*100</f>
        <v>213.26764705882354</v>
      </c>
    </row>
    <row r="130" spans="2:6" x14ac:dyDescent="0.25">
      <c r="B130" s="91" t="s">
        <v>228</v>
      </c>
      <c r="C130" s="91" t="s">
        <v>194</v>
      </c>
      <c r="D130" s="92">
        <f>D131</f>
        <v>3740</v>
      </c>
      <c r="E130" s="92">
        <f>E131</f>
        <v>7976.2100000000009</v>
      </c>
      <c r="F130" s="56"/>
    </row>
    <row r="131" spans="2:6" x14ac:dyDescent="0.25">
      <c r="B131" s="91" t="s">
        <v>229</v>
      </c>
      <c r="C131" s="91" t="s">
        <v>194</v>
      </c>
      <c r="D131" s="92">
        <f>D132+D133+D134+D135+D136</f>
        <v>3740</v>
      </c>
      <c r="E131" s="92">
        <f>E132+E133+E134+E135+E136</f>
        <v>7976.2100000000009</v>
      </c>
      <c r="F131" s="56"/>
    </row>
    <row r="132" spans="2:6" x14ac:dyDescent="0.25">
      <c r="B132" s="65">
        <v>321</v>
      </c>
      <c r="C132" s="65" t="s">
        <v>32</v>
      </c>
      <c r="D132" s="60">
        <v>749</v>
      </c>
      <c r="E132" s="60">
        <v>1049.18</v>
      </c>
      <c r="F132" s="56"/>
    </row>
    <row r="133" spans="2:6" x14ac:dyDescent="0.25">
      <c r="B133" s="65">
        <v>322</v>
      </c>
      <c r="C133" s="65" t="s">
        <v>103</v>
      </c>
      <c r="D133" s="60">
        <v>0</v>
      </c>
      <c r="E133" s="60">
        <v>0</v>
      </c>
      <c r="F133" s="56"/>
    </row>
    <row r="134" spans="2:6" x14ac:dyDescent="0.25">
      <c r="B134" s="65">
        <v>323</v>
      </c>
      <c r="C134" s="65" t="s">
        <v>110</v>
      </c>
      <c r="D134" s="60">
        <v>2341</v>
      </c>
      <c r="E134" s="60">
        <v>5916.8</v>
      </c>
      <c r="F134" s="56"/>
    </row>
    <row r="135" spans="2:6" x14ac:dyDescent="0.25">
      <c r="B135" s="65">
        <v>343</v>
      </c>
      <c r="C135" s="65" t="s">
        <v>226</v>
      </c>
      <c r="D135" s="60">
        <v>0</v>
      </c>
      <c r="E135" s="60">
        <v>0</v>
      </c>
      <c r="F135" s="56"/>
    </row>
    <row r="136" spans="2:6" x14ac:dyDescent="0.25">
      <c r="B136" s="65">
        <v>424</v>
      </c>
      <c r="C136" s="65" t="s">
        <v>230</v>
      </c>
      <c r="D136" s="60">
        <v>650</v>
      </c>
      <c r="E136" s="60">
        <v>1010.23</v>
      </c>
      <c r="F136" s="56"/>
    </row>
    <row r="137" spans="2:6" x14ac:dyDescent="0.25">
      <c r="B137" s="64" t="s">
        <v>244</v>
      </c>
      <c r="C137" s="64" t="s">
        <v>245</v>
      </c>
      <c r="D137" s="63"/>
      <c r="E137" s="63"/>
      <c r="F137" s="56"/>
    </row>
    <row r="138" spans="2:6" x14ac:dyDescent="0.25">
      <c r="B138" s="64" t="s">
        <v>174</v>
      </c>
      <c r="C138" s="64" t="s">
        <v>175</v>
      </c>
      <c r="D138" s="63">
        <f>D139+D142</f>
        <v>6000</v>
      </c>
      <c r="E138" s="63">
        <f>E139+E142</f>
        <v>0</v>
      </c>
      <c r="F138" s="56">
        <f>E138/D138*100</f>
        <v>0</v>
      </c>
    </row>
    <row r="139" spans="2:6" s="31" customFormat="1" x14ac:dyDescent="0.25">
      <c r="B139" s="91" t="s">
        <v>253</v>
      </c>
      <c r="C139" s="91" t="s">
        <v>177</v>
      </c>
      <c r="D139" s="94">
        <f>D140</f>
        <v>3000</v>
      </c>
      <c r="E139" s="94">
        <f>E140</f>
        <v>0</v>
      </c>
      <c r="F139" s="56"/>
    </row>
    <row r="140" spans="2:6" s="31" customFormat="1" x14ac:dyDescent="0.25">
      <c r="B140" s="91" t="s">
        <v>176</v>
      </c>
      <c r="C140" s="91" t="s">
        <v>177</v>
      </c>
      <c r="D140" s="94">
        <f>D141</f>
        <v>3000</v>
      </c>
      <c r="E140" s="94">
        <f>E141</f>
        <v>0</v>
      </c>
      <c r="F140" s="56"/>
    </row>
    <row r="141" spans="2:6" s="31" customFormat="1" x14ac:dyDescent="0.25">
      <c r="B141" s="70">
        <v>372</v>
      </c>
      <c r="C141" s="70" t="s">
        <v>260</v>
      </c>
      <c r="D141" s="69">
        <v>3000</v>
      </c>
      <c r="E141" s="69">
        <v>0</v>
      </c>
      <c r="F141" s="56"/>
    </row>
    <row r="142" spans="2:6" s="31" customFormat="1" x14ac:dyDescent="0.25">
      <c r="B142" s="91" t="s">
        <v>249</v>
      </c>
      <c r="C142" s="91" t="s">
        <v>203</v>
      </c>
      <c r="D142" s="94">
        <f>D143</f>
        <v>3000</v>
      </c>
      <c r="E142" s="94">
        <f>E143</f>
        <v>0</v>
      </c>
      <c r="F142" s="56"/>
    </row>
    <row r="143" spans="2:6" s="31" customFormat="1" x14ac:dyDescent="0.25">
      <c r="B143" s="91" t="s">
        <v>202</v>
      </c>
      <c r="C143" s="91" t="s">
        <v>203</v>
      </c>
      <c r="D143" s="94">
        <f>D144</f>
        <v>3000</v>
      </c>
      <c r="E143" s="94">
        <f>E144</f>
        <v>0</v>
      </c>
      <c r="F143" s="56"/>
    </row>
    <row r="144" spans="2:6" s="31" customFormat="1" x14ac:dyDescent="0.25">
      <c r="B144" s="65">
        <v>329</v>
      </c>
      <c r="C144" s="65" t="s">
        <v>126</v>
      </c>
      <c r="D144" s="69">
        <v>3000</v>
      </c>
      <c r="E144" s="69">
        <v>0</v>
      </c>
      <c r="F144" s="56"/>
    </row>
    <row r="145" spans="2:6" s="61" customFormat="1" x14ac:dyDescent="0.25">
      <c r="B145" s="64" t="s">
        <v>182</v>
      </c>
      <c r="C145" s="64" t="s">
        <v>183</v>
      </c>
      <c r="D145" s="58">
        <f t="shared" ref="D145:E147" si="1">D146</f>
        <v>0</v>
      </c>
      <c r="E145" s="58">
        <f t="shared" si="1"/>
        <v>0</v>
      </c>
      <c r="F145" s="56"/>
    </row>
    <row r="146" spans="2:6" x14ac:dyDescent="0.25">
      <c r="B146" s="65" t="s">
        <v>246</v>
      </c>
      <c r="C146" s="65" t="s">
        <v>185</v>
      </c>
      <c r="D146" s="60">
        <f t="shared" si="1"/>
        <v>0</v>
      </c>
      <c r="E146" s="60">
        <f t="shared" si="1"/>
        <v>0</v>
      </c>
      <c r="F146" s="56"/>
    </row>
    <row r="147" spans="2:6" x14ac:dyDescent="0.25">
      <c r="B147" s="65" t="s">
        <v>184</v>
      </c>
      <c r="C147" s="65" t="s">
        <v>185</v>
      </c>
      <c r="D147" s="60">
        <f t="shared" si="1"/>
        <v>0</v>
      </c>
      <c r="E147" s="60">
        <f t="shared" si="1"/>
        <v>0</v>
      </c>
      <c r="F147" s="56"/>
    </row>
    <row r="148" spans="2:6" x14ac:dyDescent="0.25">
      <c r="B148" s="65">
        <v>329</v>
      </c>
      <c r="C148" s="65" t="s">
        <v>225</v>
      </c>
      <c r="D148" s="60">
        <v>0</v>
      </c>
      <c r="E148" s="60">
        <v>0</v>
      </c>
      <c r="F148" s="56"/>
    </row>
    <row r="149" spans="2:6" x14ac:dyDescent="0.25">
      <c r="B149" s="67" t="s">
        <v>247</v>
      </c>
      <c r="C149" s="64" t="s">
        <v>248</v>
      </c>
      <c r="D149" s="63">
        <f>D150</f>
        <v>0</v>
      </c>
      <c r="E149" s="63">
        <f>E150</f>
        <v>0</v>
      </c>
      <c r="F149" s="56"/>
    </row>
    <row r="150" spans="2:6" x14ac:dyDescent="0.25">
      <c r="B150" s="91" t="s">
        <v>249</v>
      </c>
      <c r="C150" s="91" t="s">
        <v>203</v>
      </c>
      <c r="D150" s="92">
        <f>D151</f>
        <v>0</v>
      </c>
      <c r="E150" s="92">
        <f>E151</f>
        <v>0</v>
      </c>
      <c r="F150" s="56"/>
    </row>
    <row r="151" spans="2:6" x14ac:dyDescent="0.25">
      <c r="B151" s="91" t="s">
        <v>202</v>
      </c>
      <c r="C151" s="91" t="s">
        <v>203</v>
      </c>
      <c r="D151" s="92">
        <f>D152+D153+D154</f>
        <v>0</v>
      </c>
      <c r="E151" s="92">
        <f>E152+E153+E154</f>
        <v>0</v>
      </c>
      <c r="F151" s="56"/>
    </row>
    <row r="152" spans="2:6" x14ac:dyDescent="0.25">
      <c r="B152" s="65">
        <v>321</v>
      </c>
      <c r="C152" s="65" t="s">
        <v>32</v>
      </c>
      <c r="D152" s="60">
        <v>0</v>
      </c>
      <c r="E152" s="60">
        <v>0</v>
      </c>
      <c r="F152" s="56"/>
    </row>
    <row r="153" spans="2:6" x14ac:dyDescent="0.25">
      <c r="B153" s="65">
        <v>323</v>
      </c>
      <c r="C153" s="65" t="s">
        <v>110</v>
      </c>
      <c r="D153" s="60">
        <v>0</v>
      </c>
      <c r="E153" s="60">
        <v>0</v>
      </c>
      <c r="F153" s="56"/>
    </row>
    <row r="154" spans="2:6" x14ac:dyDescent="0.25">
      <c r="B154" s="65">
        <v>329</v>
      </c>
      <c r="C154" s="65" t="s">
        <v>126</v>
      </c>
      <c r="D154" s="60">
        <v>0</v>
      </c>
      <c r="E154" s="60">
        <v>0</v>
      </c>
      <c r="F154" s="56"/>
    </row>
    <row r="155" spans="2:6" x14ac:dyDescent="0.25">
      <c r="B155" s="64" t="s">
        <v>250</v>
      </c>
      <c r="C155" s="64" t="s">
        <v>251</v>
      </c>
      <c r="D155" s="63"/>
      <c r="E155" s="63"/>
      <c r="F155" s="56"/>
    </row>
    <row r="156" spans="2:6" s="61" customFormat="1" x14ac:dyDescent="0.25">
      <c r="B156" s="64" t="s">
        <v>252</v>
      </c>
      <c r="C156" s="64" t="s">
        <v>175</v>
      </c>
      <c r="D156" s="58">
        <f>D157</f>
        <v>39138</v>
      </c>
      <c r="E156" s="58">
        <f>E157</f>
        <v>14989.820000000002</v>
      </c>
      <c r="F156" s="56">
        <f>E156/D156*100</f>
        <v>38.299913127906386</v>
      </c>
    </row>
    <row r="157" spans="2:6" x14ac:dyDescent="0.25">
      <c r="B157" s="91" t="s">
        <v>253</v>
      </c>
      <c r="C157" s="91" t="s">
        <v>177</v>
      </c>
      <c r="D157" s="92">
        <f>D158+D167</f>
        <v>39138</v>
      </c>
      <c r="E157" s="92">
        <f>E158+E167</f>
        <v>14989.820000000002</v>
      </c>
      <c r="F157" s="56"/>
    </row>
    <row r="158" spans="2:6" x14ac:dyDescent="0.25">
      <c r="B158" s="91" t="s">
        <v>176</v>
      </c>
      <c r="C158" s="91" t="s">
        <v>177</v>
      </c>
      <c r="D158" s="92">
        <f>D160+D161+D162+D163+D164+D166+D165+D159</f>
        <v>21574</v>
      </c>
      <c r="E158" s="92">
        <f>E159+E160+E161+E162+E163+E164+E165+E166</f>
        <v>13561.03</v>
      </c>
      <c r="F158" s="56"/>
    </row>
    <row r="159" spans="2:6" x14ac:dyDescent="0.25">
      <c r="B159" s="65">
        <v>312</v>
      </c>
      <c r="C159" s="65" t="s">
        <v>89</v>
      </c>
      <c r="D159" s="60">
        <v>4550</v>
      </c>
      <c r="E159" s="60">
        <v>0</v>
      </c>
      <c r="F159" s="56"/>
    </row>
    <row r="160" spans="2:6" x14ac:dyDescent="0.25">
      <c r="B160" s="65">
        <v>321</v>
      </c>
      <c r="C160" s="65" t="s">
        <v>254</v>
      </c>
      <c r="D160" s="60">
        <v>5033</v>
      </c>
      <c r="E160" s="60">
        <v>4797.8599999999997</v>
      </c>
      <c r="F160" s="56"/>
    </row>
    <row r="161" spans="2:6" x14ac:dyDescent="0.25">
      <c r="B161" s="65">
        <v>322</v>
      </c>
      <c r="C161" s="65" t="s">
        <v>255</v>
      </c>
      <c r="D161" s="60">
        <v>3451</v>
      </c>
      <c r="E161" s="60">
        <v>2939.71</v>
      </c>
      <c r="F161" s="56"/>
    </row>
    <row r="162" spans="2:6" x14ac:dyDescent="0.25">
      <c r="B162" s="65">
        <v>323</v>
      </c>
      <c r="C162" s="65" t="s">
        <v>224</v>
      </c>
      <c r="D162" s="60">
        <v>5298</v>
      </c>
      <c r="E162" s="60">
        <v>4899.54</v>
      </c>
      <c r="F162" s="56"/>
    </row>
    <row r="163" spans="2:6" x14ac:dyDescent="0.25">
      <c r="B163" s="65">
        <v>324</v>
      </c>
      <c r="C163" s="65" t="s">
        <v>256</v>
      </c>
      <c r="D163" s="60">
        <v>372</v>
      </c>
      <c r="E163" s="60">
        <v>222</v>
      </c>
      <c r="F163" s="56"/>
    </row>
    <row r="164" spans="2:6" x14ac:dyDescent="0.25">
      <c r="B164" s="65">
        <v>329</v>
      </c>
      <c r="C164" s="65" t="s">
        <v>225</v>
      </c>
      <c r="D164" s="60">
        <v>2654</v>
      </c>
      <c r="E164" s="60">
        <v>684.44</v>
      </c>
      <c r="F164" s="56"/>
    </row>
    <row r="165" spans="2:6" x14ac:dyDescent="0.25">
      <c r="B165" s="65">
        <v>343</v>
      </c>
      <c r="C165" s="65" t="s">
        <v>226</v>
      </c>
      <c r="D165" s="60">
        <v>216</v>
      </c>
      <c r="E165" s="60">
        <v>17.48</v>
      </c>
      <c r="F165" s="56"/>
    </row>
    <row r="166" spans="2:6" x14ac:dyDescent="0.25">
      <c r="B166" s="65">
        <v>424</v>
      </c>
      <c r="C166" s="65" t="s">
        <v>230</v>
      </c>
      <c r="D166" s="60">
        <v>0</v>
      </c>
      <c r="E166" s="60">
        <v>0</v>
      </c>
      <c r="F166" s="56"/>
    </row>
    <row r="167" spans="2:6" x14ac:dyDescent="0.25">
      <c r="B167" s="91" t="s">
        <v>257</v>
      </c>
      <c r="C167" s="91" t="s">
        <v>177</v>
      </c>
      <c r="D167" s="92">
        <f>D168+D169+D170+D171+D172</f>
        <v>17564</v>
      </c>
      <c r="E167" s="92">
        <f>E168+E169+E170+E171+E172</f>
        <v>1428.7900000000002</v>
      </c>
      <c r="F167" s="56">
        <f>E167/D167*100</f>
        <v>8.1347642905943989</v>
      </c>
    </row>
    <row r="168" spans="2:6" x14ac:dyDescent="0.25">
      <c r="B168" s="65">
        <v>321</v>
      </c>
      <c r="C168" s="65" t="s">
        <v>258</v>
      </c>
      <c r="D168" s="60">
        <v>0</v>
      </c>
      <c r="E168" s="60">
        <v>0</v>
      </c>
      <c r="F168" s="56"/>
    </row>
    <row r="169" spans="2:6" x14ac:dyDescent="0.25">
      <c r="B169" s="65">
        <v>322</v>
      </c>
      <c r="C169" s="65" t="s">
        <v>223</v>
      </c>
      <c r="D169" s="60">
        <v>0</v>
      </c>
      <c r="E169" s="60">
        <v>0</v>
      </c>
      <c r="F169" s="56"/>
    </row>
    <row r="170" spans="2:6" x14ac:dyDescent="0.25">
      <c r="B170" s="65">
        <v>323</v>
      </c>
      <c r="C170" s="65" t="s">
        <v>224</v>
      </c>
      <c r="D170" s="60">
        <v>17564</v>
      </c>
      <c r="E170" s="60">
        <v>350.66</v>
      </c>
      <c r="F170" s="56"/>
    </row>
    <row r="171" spans="2:6" x14ac:dyDescent="0.25">
      <c r="B171" s="65">
        <v>329</v>
      </c>
      <c r="C171" s="65" t="s">
        <v>225</v>
      </c>
      <c r="D171" s="60">
        <v>0</v>
      </c>
      <c r="E171" s="60">
        <v>0</v>
      </c>
      <c r="F171" s="56"/>
    </row>
    <row r="172" spans="2:6" x14ac:dyDescent="0.25">
      <c r="B172" s="65">
        <v>422</v>
      </c>
      <c r="C172" s="65" t="s">
        <v>242</v>
      </c>
      <c r="D172" s="60">
        <v>0</v>
      </c>
      <c r="E172" s="60">
        <v>1078.1300000000001</v>
      </c>
      <c r="F172" s="56"/>
    </row>
    <row r="173" spans="2:6" x14ac:dyDescent="0.25">
      <c r="B173" s="64" t="s">
        <v>266</v>
      </c>
      <c r="C173" s="64" t="s">
        <v>267</v>
      </c>
      <c r="D173" s="63"/>
      <c r="E173" s="63"/>
      <c r="F173" s="56"/>
    </row>
    <row r="174" spans="2:6" x14ac:dyDescent="0.25">
      <c r="B174" s="64" t="s">
        <v>191</v>
      </c>
      <c r="C174" s="64" t="s">
        <v>192</v>
      </c>
      <c r="D174" s="63">
        <f t="shared" ref="D174:E176" si="2">D175</f>
        <v>0</v>
      </c>
      <c r="E174" s="63">
        <f t="shared" si="2"/>
        <v>0</v>
      </c>
      <c r="F174" s="56" t="e">
        <f>E174/D174*100</f>
        <v>#DIV/0!</v>
      </c>
    </row>
    <row r="175" spans="2:6" x14ac:dyDescent="0.25">
      <c r="B175" s="91" t="s">
        <v>240</v>
      </c>
      <c r="C175" s="91" t="s">
        <v>241</v>
      </c>
      <c r="D175" s="92">
        <f t="shared" si="2"/>
        <v>0</v>
      </c>
      <c r="E175" s="92">
        <f t="shared" si="2"/>
        <v>0</v>
      </c>
      <c r="F175" s="56"/>
    </row>
    <row r="176" spans="2:6" x14ac:dyDescent="0.25">
      <c r="B176" s="91" t="s">
        <v>195</v>
      </c>
      <c r="C176" s="91" t="s">
        <v>196</v>
      </c>
      <c r="D176" s="92">
        <f t="shared" si="2"/>
        <v>0</v>
      </c>
      <c r="E176" s="92">
        <f t="shared" si="2"/>
        <v>0</v>
      </c>
      <c r="F176" s="56"/>
    </row>
    <row r="177" spans="2:6" x14ac:dyDescent="0.25">
      <c r="B177" s="65">
        <v>322</v>
      </c>
      <c r="C177" s="65" t="s">
        <v>103</v>
      </c>
      <c r="D177" s="60">
        <v>0</v>
      </c>
      <c r="E177" s="60">
        <v>0</v>
      </c>
      <c r="F177" s="56"/>
    </row>
    <row r="178" spans="2:6" x14ac:dyDescent="0.25">
      <c r="B178" s="64" t="s">
        <v>264</v>
      </c>
      <c r="C178" s="64" t="s">
        <v>265</v>
      </c>
      <c r="D178" s="63"/>
      <c r="E178" s="63"/>
      <c r="F178" s="56"/>
    </row>
    <row r="179" spans="2:6" x14ac:dyDescent="0.25">
      <c r="B179" s="64" t="s">
        <v>227</v>
      </c>
      <c r="C179" s="64" t="s">
        <v>211</v>
      </c>
      <c r="D179" s="77">
        <f t="shared" ref="D179:E181" si="3">D180</f>
        <v>261</v>
      </c>
      <c r="E179" s="77">
        <f t="shared" si="3"/>
        <v>261</v>
      </c>
      <c r="F179" s="56">
        <f>E179/D179*100</f>
        <v>100</v>
      </c>
    </row>
    <row r="180" spans="2:6" x14ac:dyDescent="0.25">
      <c r="B180" s="91" t="s">
        <v>228</v>
      </c>
      <c r="C180" s="91" t="s">
        <v>194</v>
      </c>
      <c r="D180" s="93">
        <f t="shared" si="3"/>
        <v>261</v>
      </c>
      <c r="E180" s="93">
        <f t="shared" si="3"/>
        <v>261</v>
      </c>
      <c r="F180" s="56"/>
    </row>
    <row r="181" spans="2:6" x14ac:dyDescent="0.25">
      <c r="B181" s="91" t="s">
        <v>229</v>
      </c>
      <c r="C181" s="91" t="s">
        <v>194</v>
      </c>
      <c r="D181" s="93">
        <f t="shared" si="3"/>
        <v>261</v>
      </c>
      <c r="E181" s="93">
        <f t="shared" si="3"/>
        <v>261</v>
      </c>
      <c r="F181" s="56"/>
    </row>
    <row r="182" spans="2:6" x14ac:dyDescent="0.25">
      <c r="B182" s="72">
        <v>381</v>
      </c>
      <c r="C182" s="71" t="s">
        <v>98</v>
      </c>
      <c r="D182" s="73">
        <v>261</v>
      </c>
      <c r="E182" s="73">
        <v>261</v>
      </c>
      <c r="F182" s="56"/>
    </row>
  </sheetData>
  <mergeCells count="5">
    <mergeCell ref="B4:F4"/>
    <mergeCell ref="B6:F6"/>
    <mergeCell ref="B10:C10"/>
    <mergeCell ref="B8:C8"/>
    <mergeCell ref="B9:C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 Izvještaj po programskoj klasi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Cornelia</cp:lastModifiedBy>
  <cp:lastPrinted>2026-03-25T12:52:10Z</cp:lastPrinted>
  <dcterms:created xsi:type="dcterms:W3CDTF">2022-08-12T12:51:27Z</dcterms:created>
  <dcterms:modified xsi:type="dcterms:W3CDTF">2026-03-25T12:52:26Z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